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6.xml.rels" ContentType="application/vnd.openxmlformats-package.relationships+xml"/>
  <Override PartName="/xl/worksheets/_rels/sheet8.xml.rels" ContentType="application/vnd.openxmlformats-package.relationships+xml"/>
  <Override PartName="/xl/worksheets/sheet12.xml" ContentType="application/vnd.openxmlformats-officedocument.spreadsheetml.worksheet+xml"/>
  <Override PartName="/xl/tables/table1.xml" ContentType="application/vnd.openxmlformats-officedocument.spreadsheetml.table+xml"/>
  <Override PartName="/xl/sharedStrings.xml" ContentType="application/vnd.openxmlformats-officedocument.spreadsheetml.sharedStrings+xml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Liste des licenciés" sheetId="1" state="visible" r:id="rId2"/>
    <sheet name="Suivi des inscriptions" sheetId="2" state="visible" r:id="rId3"/>
    <sheet name="Entête Course" sheetId="3" state="visible" r:id="rId4"/>
    <sheet name="Benjamins" sheetId="4" state="visible" r:id="rId5"/>
    <sheet name="Benjamins (calculs)" sheetId="5" state="hidden" r:id="rId6"/>
    <sheet name="Pupilles" sheetId="6" state="visible" r:id="rId7"/>
    <sheet name="Pupilles (calculs)" sheetId="7" state="hidden" r:id="rId8"/>
    <sheet name="Poussins" sheetId="8" state="visible" r:id="rId9"/>
    <sheet name="Poussins (calculs)" sheetId="9" state="hidden" r:id="rId10"/>
    <sheet name="Moustiques" sheetId="10" state="visible" r:id="rId11"/>
    <sheet name="Moustiques (calculs)" sheetId="11" state="hidden" r:id="rId12"/>
    <sheet name="Cumul résultats" sheetId="12" state="hidden" r:id="rId13"/>
  </sheets>
  <definedNames>
    <definedName function="false" hidden="false" localSheetId="3" name="_xlnm.Print_Area" vbProcedure="false">Benjamins!$A$6:$AE$30</definedName>
    <definedName function="false" hidden="true" localSheetId="11" name="_xlnm._FilterDatabase" vbProcedure="false">'Cumul résultats'!$A$8:$G$8</definedName>
    <definedName function="false" hidden="true" localSheetId="0" name="_xlnm._FilterDatabase" vbProcedure="false">'Liste des licenciés'!$A$1:$G$97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<sst xmlns="http://schemas.openxmlformats.org/spreadsheetml/2006/main" count="1281" uniqueCount="288">
  <si>
    <t xml:space="preserve">Nombre</t>
  </si>
  <si>
    <t xml:space="preserve">Numéro de licence</t>
  </si>
  <si>
    <t xml:space="preserve">Nom</t>
  </si>
  <si>
    <t xml:space="preserve">Prénom</t>
  </si>
  <si>
    <t xml:space="preserve">Club</t>
  </si>
  <si>
    <t xml:space="preserve">Date de naissance</t>
  </si>
  <si>
    <t xml:space="preserve">Catégorie</t>
  </si>
  <si>
    <t xml:space="preserve">Liste des Clubs</t>
  </si>
  <si>
    <t xml:space="preserve">ZOCCOLANTE</t>
  </si>
  <si>
    <t xml:space="preserve">Nolan</t>
  </si>
  <si>
    <t xml:space="preserve">CC San Martinois</t>
  </si>
  <si>
    <t xml:space="preserve">Pucerons</t>
  </si>
  <si>
    <t xml:space="preserve">GRILLOT</t>
  </si>
  <si>
    <t xml:space="preserve">Mattia</t>
  </si>
  <si>
    <t xml:space="preserve">AC Verdunoise</t>
  </si>
  <si>
    <t xml:space="preserve">(1)-Mous</t>
  </si>
  <si>
    <t xml:space="preserve">DUMONT</t>
  </si>
  <si>
    <t xml:space="preserve">Gaspar</t>
  </si>
  <si>
    <t xml:space="preserve">Ecuisses VSP</t>
  </si>
  <si>
    <t xml:space="preserve">HEBERT</t>
  </si>
  <si>
    <t xml:space="preserve">Timaé</t>
  </si>
  <si>
    <t xml:space="preserve">Creusot Cyclisme</t>
  </si>
  <si>
    <t xml:space="preserve">Milo</t>
  </si>
  <si>
    <t xml:space="preserve">Cycling EcoTeam</t>
  </si>
  <si>
    <t xml:space="preserve">FONGY</t>
  </si>
  <si>
    <t xml:space="preserve">Lylio</t>
  </si>
  <si>
    <t xml:space="preserve">VC Montcellien</t>
  </si>
  <si>
    <t xml:space="preserve">MEYER</t>
  </si>
  <si>
    <t xml:space="preserve">Liam</t>
  </si>
  <si>
    <t xml:space="preserve">Team Mercurey</t>
  </si>
  <si>
    <t xml:space="preserve">BREDA</t>
  </si>
  <si>
    <t xml:space="preserve">Selim</t>
  </si>
  <si>
    <t xml:space="preserve">VC Charollais</t>
  </si>
  <si>
    <t xml:space="preserve">JONDET</t>
  </si>
  <si>
    <t xml:space="preserve">Léandre</t>
  </si>
  <si>
    <t xml:space="preserve">VINCK</t>
  </si>
  <si>
    <t xml:space="preserve">Louis</t>
  </si>
  <si>
    <t xml:space="preserve">VS Chalonnais</t>
  </si>
  <si>
    <t xml:space="preserve">VS Joncynois</t>
  </si>
  <si>
    <t xml:space="preserve">Creusot VS</t>
  </si>
  <si>
    <t xml:space="preserve">EC Marcigny</t>
  </si>
  <si>
    <t xml:space="preserve">Granges Grupetto</t>
  </si>
  <si>
    <t xml:space="preserve">Paray le M Cyclisme</t>
  </si>
  <si>
    <t xml:space="preserve">PS Autunoise</t>
  </si>
  <si>
    <t xml:space="preserve">UV Chalonnaise</t>
  </si>
  <si>
    <t xml:space="preserve">VC Louhannais</t>
  </si>
  <si>
    <t xml:space="preserve">VC Tournus</t>
  </si>
  <si>
    <t xml:space="preserve">Fours</t>
  </si>
  <si>
    <t xml:space="preserve">AC Varennois</t>
  </si>
  <si>
    <t xml:space="preserve">BOSC</t>
  </si>
  <si>
    <t xml:space="preserve">Emma</t>
  </si>
  <si>
    <t xml:space="preserve">(2)-Pous</t>
  </si>
  <si>
    <t xml:space="preserve">LONJARET</t>
  </si>
  <si>
    <t xml:space="preserve">William</t>
  </si>
  <si>
    <t xml:space="preserve">GRONFIER</t>
  </si>
  <si>
    <t xml:space="preserve">Gabin</t>
  </si>
  <si>
    <t xml:space="preserve">LEMAITRE</t>
  </si>
  <si>
    <t xml:space="preserve">Sarah</t>
  </si>
  <si>
    <t xml:space="preserve">PELLETIER</t>
  </si>
  <si>
    <t xml:space="preserve">Maxime</t>
  </si>
  <si>
    <t xml:space="preserve">TRAPET</t>
  </si>
  <si>
    <t xml:space="preserve">Gaston</t>
  </si>
  <si>
    <t xml:space="preserve">Jules</t>
  </si>
  <si>
    <t xml:space="preserve">DAUVILLAIRE</t>
  </si>
  <si>
    <t xml:space="preserve">Antoine</t>
  </si>
  <si>
    <t xml:space="preserve">NAULET</t>
  </si>
  <si>
    <t xml:space="preserve">BRAGA</t>
  </si>
  <si>
    <t xml:space="preserve">Léo</t>
  </si>
  <si>
    <t xml:space="preserve">BARRIERE</t>
  </si>
  <si>
    <t xml:space="preserve">Maleven</t>
  </si>
  <si>
    <t xml:space="preserve">CIGALA</t>
  </si>
  <si>
    <t xml:space="preserve">Alexandre</t>
  </si>
  <si>
    <t xml:space="preserve">DUCRAY</t>
  </si>
  <si>
    <t xml:space="preserve">Robin</t>
  </si>
  <si>
    <t xml:space="preserve">GOURGIN</t>
  </si>
  <si>
    <t xml:space="preserve">Roman</t>
  </si>
  <si>
    <t xml:space="preserve">PERRIER</t>
  </si>
  <si>
    <t xml:space="preserve">Firmin</t>
  </si>
  <si>
    <t xml:space="preserve">SIVIGNON</t>
  </si>
  <si>
    <t xml:space="preserve">Léo Paul</t>
  </si>
  <si>
    <t xml:space="preserve">TRONCY</t>
  </si>
  <si>
    <t xml:space="preserve">Nathanaël</t>
  </si>
  <si>
    <t xml:space="preserve">COULON</t>
  </si>
  <si>
    <t xml:space="preserve">Baptiste</t>
  </si>
  <si>
    <t xml:space="preserve">JANIN</t>
  </si>
  <si>
    <t xml:space="preserve">Marius</t>
  </si>
  <si>
    <t xml:space="preserve">SEIGNE</t>
  </si>
  <si>
    <t xml:space="preserve">LE BON</t>
  </si>
  <si>
    <t xml:space="preserve">Azenor</t>
  </si>
  <si>
    <t xml:space="preserve">BACHEROT</t>
  </si>
  <si>
    <t xml:space="preserve">Kataleya</t>
  </si>
  <si>
    <t xml:space="preserve">QUETIGNY</t>
  </si>
  <si>
    <t xml:space="preserve">Johan</t>
  </si>
  <si>
    <t xml:space="preserve">Noah</t>
  </si>
  <si>
    <t xml:space="preserve">(3)-Pup</t>
  </si>
  <si>
    <t xml:space="preserve">ROUSSEAUX</t>
  </si>
  <si>
    <t xml:space="preserve">Enola</t>
  </si>
  <si>
    <t xml:space="preserve">Melvil</t>
  </si>
  <si>
    <t xml:space="preserve">GENETET</t>
  </si>
  <si>
    <t xml:space="preserve">Maël</t>
  </si>
  <si>
    <t xml:space="preserve">PERNOLLET</t>
  </si>
  <si>
    <t xml:space="preserve">MENAGER</t>
  </si>
  <si>
    <t xml:space="preserve">Nicolas</t>
  </si>
  <si>
    <t xml:space="preserve">MORNAT</t>
  </si>
  <si>
    <t xml:space="preserve">Mathilde</t>
  </si>
  <si>
    <t xml:space="preserve">Ilaria</t>
  </si>
  <si>
    <t xml:space="preserve">Loucyan</t>
  </si>
  <si>
    <t xml:space="preserve">CAPA</t>
  </si>
  <si>
    <t xml:space="preserve">Tom</t>
  </si>
  <si>
    <t xml:space="preserve">GAUTHIER</t>
  </si>
  <si>
    <t xml:space="preserve">Mattéo</t>
  </si>
  <si>
    <t xml:space="preserve">IACHINO</t>
  </si>
  <si>
    <t xml:space="preserve">DUCOTE</t>
  </si>
  <si>
    <t xml:space="preserve">Laurine</t>
  </si>
  <si>
    <t xml:space="preserve">Ancelin</t>
  </si>
  <si>
    <t xml:space="preserve">MOREAU</t>
  </si>
  <si>
    <t xml:space="preserve">Aristide</t>
  </si>
  <si>
    <t xml:space="preserve">FRIZOT</t>
  </si>
  <si>
    <t xml:space="preserve">Paul</t>
  </si>
  <si>
    <t xml:space="preserve">ANTUNES</t>
  </si>
  <si>
    <t xml:space="preserve">Hugo</t>
  </si>
  <si>
    <t xml:space="preserve">GUICHARD</t>
  </si>
  <si>
    <t xml:space="preserve">Guillaume</t>
  </si>
  <si>
    <t xml:space="preserve">KALUS FRETTI</t>
  </si>
  <si>
    <t xml:space="preserve">Ethan</t>
  </si>
  <si>
    <t xml:space="preserve">DEMONT</t>
  </si>
  <si>
    <t xml:space="preserve">ABDOU BAUDOT</t>
  </si>
  <si>
    <t xml:space="preserve">Neylah</t>
  </si>
  <si>
    <t xml:space="preserve">BELIOT</t>
  </si>
  <si>
    <t xml:space="preserve">Julie</t>
  </si>
  <si>
    <t xml:space="preserve">Mahdi</t>
  </si>
  <si>
    <t xml:space="preserve">NUGUE</t>
  </si>
  <si>
    <t xml:space="preserve">Julian</t>
  </si>
  <si>
    <t xml:space="preserve">BRETIN</t>
  </si>
  <si>
    <t xml:space="preserve">Loric</t>
  </si>
  <si>
    <t xml:space="preserve">PEREZ</t>
  </si>
  <si>
    <t xml:space="preserve">Arthur</t>
  </si>
  <si>
    <t xml:space="preserve">PHILIPPOT</t>
  </si>
  <si>
    <t xml:space="preserve">Maé</t>
  </si>
  <si>
    <t xml:space="preserve">CANONNE</t>
  </si>
  <si>
    <t xml:space="preserve">Lucien</t>
  </si>
  <si>
    <t xml:space="preserve">COEHLO</t>
  </si>
  <si>
    <t xml:space="preserve">Enzo</t>
  </si>
  <si>
    <t xml:space="preserve">(4)-Benj</t>
  </si>
  <si>
    <t xml:space="preserve">BONIN</t>
  </si>
  <si>
    <t xml:space="preserve">Justin</t>
  </si>
  <si>
    <t xml:space="preserve">JOLY</t>
  </si>
  <si>
    <t xml:space="preserve">Rémi</t>
  </si>
  <si>
    <t xml:space="preserve">DEVAUX FLEURY</t>
  </si>
  <si>
    <t xml:space="preserve">Léane</t>
  </si>
  <si>
    <t xml:space="preserve">DRILLIEN</t>
  </si>
  <si>
    <t xml:space="preserve">Lazarine</t>
  </si>
  <si>
    <t xml:space="preserve">DEVEYER</t>
  </si>
  <si>
    <t xml:space="preserve">Sully</t>
  </si>
  <si>
    <t xml:space="preserve">DYON</t>
  </si>
  <si>
    <t xml:space="preserve">BEAUGEY</t>
  </si>
  <si>
    <t xml:space="preserve">Axel</t>
  </si>
  <si>
    <t xml:space="preserve">COUDRAT</t>
  </si>
  <si>
    <t xml:space="preserve">Vadim</t>
  </si>
  <si>
    <t xml:space="preserve">PAILLARD</t>
  </si>
  <si>
    <t xml:space="preserve">ROGALSKI</t>
  </si>
  <si>
    <t xml:space="preserve">Elisa</t>
  </si>
  <si>
    <t xml:space="preserve">LARDY</t>
  </si>
  <si>
    <t xml:space="preserve">Maxence</t>
  </si>
  <si>
    <t xml:space="preserve">DELANNOY</t>
  </si>
  <si>
    <t xml:space="preserve">Soane</t>
  </si>
  <si>
    <t xml:space="preserve">PROST</t>
  </si>
  <si>
    <t xml:space="preserve">Elioth</t>
  </si>
  <si>
    <t xml:space="preserve">GRISARD</t>
  </si>
  <si>
    <t xml:space="preserve">Lucas</t>
  </si>
  <si>
    <t xml:space="preserve">Yanis</t>
  </si>
  <si>
    <t xml:space="preserve">LAFAY</t>
  </si>
  <si>
    <t xml:space="preserve">Lukas</t>
  </si>
  <si>
    <t xml:space="preserve">Emilien</t>
  </si>
  <si>
    <t xml:space="preserve">BERGERY</t>
  </si>
  <si>
    <t xml:space="preserve">Léon</t>
  </si>
  <si>
    <t xml:space="preserve">REZGALLAH</t>
  </si>
  <si>
    <t xml:space="preserve">Marwan</t>
  </si>
  <si>
    <t xml:space="preserve">METROP</t>
  </si>
  <si>
    <t xml:space="preserve">Célian</t>
  </si>
  <si>
    <t xml:space="preserve">CALBRIS</t>
  </si>
  <si>
    <t xml:space="preserve">Nina</t>
  </si>
  <si>
    <t xml:space="preserve">BRENOT</t>
  </si>
  <si>
    <t xml:space="preserve">Thomas</t>
  </si>
  <si>
    <t xml:space="preserve">GUITTON</t>
  </si>
  <si>
    <t xml:space="preserve">Nathan</t>
  </si>
  <si>
    <t xml:space="preserve">clubs</t>
  </si>
  <si>
    <t xml:space="preserve">Moustiques</t>
  </si>
  <si>
    <t xml:space="preserve">Poussins</t>
  </si>
  <si>
    <t xml:space="preserve">Pupilles</t>
  </si>
  <si>
    <t xml:space="preserve">Benjamins</t>
  </si>
  <si>
    <t xml:space="preserve">TOTAL</t>
  </si>
  <si>
    <t xml:space="preserve">MOIS</t>
  </si>
  <si>
    <t xml:space="preserve">Décembre</t>
  </si>
  <si>
    <t xml:space="preserve">Janvier</t>
  </si>
  <si>
    <t xml:space="preserve">Février</t>
  </si>
  <si>
    <t xml:space="preserve">Mars</t>
  </si>
  <si>
    <t xml:space="preserve">Avril</t>
  </si>
  <si>
    <t xml:space="preserve">Mai</t>
  </si>
  <si>
    <t xml:space="preserve">Juin</t>
  </si>
  <si>
    <t xml:space="preserve">Juillet</t>
  </si>
  <si>
    <t xml:space="preserve">Août</t>
  </si>
  <si>
    <t xml:space="preserve">Septembre</t>
  </si>
  <si>
    <t xml:space="preserve">octobre</t>
  </si>
  <si>
    <t xml:space="preserve">VS Tournus</t>
  </si>
  <si>
    <t xml:space="preserve">Club organisateur</t>
  </si>
  <si>
    <t xml:space="preserve">ECUISSES VSP</t>
  </si>
  <si>
    <t xml:space="preserve">Epreuve</t>
  </si>
  <si>
    <t xml:space="preserve">PRIS DE LA MUNICIPALITE</t>
  </si>
  <si>
    <t xml:space="preserve">Date de l'épreuve</t>
  </si>
  <si>
    <t xml:space="preserve">06-06-2021</t>
  </si>
  <si>
    <t xml:space="preserve">Dossard</t>
  </si>
  <si>
    <t xml:space="preserve">N° de licence</t>
  </si>
  <si>
    <t xml:space="preserve"> </t>
  </si>
  <si>
    <t xml:space="preserve">CYCLO CROSS</t>
  </si>
  <si>
    <t xml:space="preserve">Cyclo-Cross</t>
  </si>
  <si>
    <t xml:space="preserve">ROUTE</t>
  </si>
  <si>
    <t xml:space="preserve">Course</t>
  </si>
  <si>
    <r>
      <rPr>
        <sz val="11"/>
        <color rgb="FF000000"/>
        <rFont val="Arial"/>
        <family val="2"/>
        <charset val="1"/>
      </rPr>
      <t xml:space="preserve">Classement
Général
</t>
    </r>
    <r>
      <rPr>
        <i val="true"/>
        <sz val="10"/>
        <color rgb="FF000000"/>
        <rFont val="Arial"/>
        <family val="2"/>
        <charset val="1"/>
      </rPr>
      <t xml:space="preserve">(Intermédiaire)</t>
    </r>
  </si>
  <si>
    <t xml:space="preserve">Classement
Général</t>
  </si>
  <si>
    <t xml:space="preserve">Points</t>
  </si>
  <si>
    <t xml:space="preserve">Nombre de pénalités</t>
  </si>
  <si>
    <t xml:space="preserve">Temps (Chrono)</t>
  </si>
  <si>
    <t xml:space="preserve">Temps
Min:Sec:Cent
(Avec pénalités)</t>
  </si>
  <si>
    <t xml:space="preserve">Classement</t>
  </si>
  <si>
    <t xml:space="preserve">Minutes</t>
  </si>
  <si>
    <t xml:space="preserve">Secondes</t>
  </si>
  <si>
    <t xml:space="preserve">Centièmes</t>
  </si>
  <si>
    <t xml:space="preserve">ABSENT</t>
  </si>
  <si>
    <t xml:space="preserve">5</t>
  </si>
  <si>
    <t xml:space="preserve">4</t>
  </si>
  <si>
    <t xml:space="preserve">7</t>
  </si>
  <si>
    <t xml:space="preserve">8</t>
  </si>
  <si>
    <t xml:space="preserve">2</t>
  </si>
  <si>
    <t xml:space="preserve">3</t>
  </si>
  <si>
    <t xml:space="preserve">1</t>
  </si>
  <si>
    <t xml:space="preserve">6</t>
  </si>
  <si>
    <t xml:space="preserve">Jeux </t>
  </si>
  <si>
    <t xml:space="preserve">Sprint</t>
  </si>
  <si>
    <r>
      <rPr>
        <sz val="11"/>
        <color rgb="FF000000"/>
        <rFont val="Arial"/>
        <family val="2"/>
        <charset val="1"/>
      </rPr>
      <t xml:space="preserve">Classement
Général
</t>
    </r>
    <r>
      <rPr>
        <sz val="8"/>
        <color rgb="FF000000"/>
        <rFont val="Arial"/>
        <family val="2"/>
        <charset val="1"/>
      </rPr>
      <t xml:space="preserve">(Intermédiaire)</t>
    </r>
  </si>
  <si>
    <t xml:space="preserve">Secondes de pénalités</t>
  </si>
  <si>
    <t xml:space="preserve">Secondes chrono + pénalités</t>
  </si>
  <si>
    <t xml:space="preserve">Conversion minutes de pénalités</t>
  </si>
  <si>
    <t xml:space="preserve">Reste secondes de pénalités</t>
  </si>
  <si>
    <t xml:space="preserve">Minutes chrono + pénalités</t>
  </si>
  <si>
    <t xml:space="preserve">Centièmes pour formule</t>
  </si>
  <si>
    <r>
      <rPr>
        <sz val="11"/>
        <color rgb="FFFF0000"/>
        <rFont val="Arial"/>
        <family val="2"/>
        <charset val="1"/>
      </rPr>
      <t xml:space="preserve">Total S</t>
    </r>
    <r>
      <rPr>
        <b val="true"/>
        <sz val="11"/>
        <color rgb="FFFF0000"/>
        <rFont val="Arial"/>
        <family val="2"/>
        <charset val="1"/>
      </rPr>
      <t xml:space="preserve">econdes</t>
    </r>
    <r>
      <rPr>
        <sz val="11"/>
        <color rgb="FFFF0000"/>
        <rFont val="Arial"/>
        <family val="2"/>
        <charset val="1"/>
      </rPr>
      <t xml:space="preserve"> +Centièmes</t>
    </r>
  </si>
  <si>
    <r>
      <rPr>
        <sz val="11"/>
        <color rgb="FFFF0000"/>
        <rFont val="Arial"/>
        <family val="2"/>
        <charset val="1"/>
      </rPr>
      <t xml:space="preserve">Total Sec + </t>
    </r>
    <r>
      <rPr>
        <b val="true"/>
        <sz val="11"/>
        <color rgb="FFFF0000"/>
        <rFont val="Arial"/>
        <family val="2"/>
        <charset val="1"/>
      </rPr>
      <t xml:space="preserve">Centièmes</t>
    </r>
  </si>
  <si>
    <r>
      <rPr>
        <sz val="11"/>
        <color rgb="FFFF0000"/>
        <rFont val="Arial"/>
        <family val="2"/>
        <charset val="1"/>
      </rPr>
      <t xml:space="preserve">Jeux
(</t>
    </r>
    <r>
      <rPr>
        <sz val="8"/>
        <color rgb="FFFF0000"/>
        <rFont val="Arial"/>
        <family val="2"/>
        <charset val="1"/>
      </rPr>
      <t xml:space="preserve">Intermédiaire)</t>
    </r>
  </si>
  <si>
    <t xml:space="preserve">Jeux</t>
  </si>
  <si>
    <r>
      <rPr>
        <sz val="11"/>
        <color rgb="FFFF0000"/>
        <rFont val="Arial"/>
        <family val="2"/>
        <charset val="1"/>
      </rPr>
      <t xml:space="preserve">Cyclo-cross
</t>
    </r>
    <r>
      <rPr>
        <sz val="8"/>
        <color rgb="FFFF0000"/>
        <rFont val="Arial"/>
        <family val="2"/>
        <charset val="1"/>
      </rPr>
      <t xml:space="preserve">(Intermédiaire)</t>
    </r>
  </si>
  <si>
    <t xml:space="preserve">Cyclo-cross</t>
  </si>
  <si>
    <r>
      <rPr>
        <sz val="11"/>
        <color rgb="FFFF0000"/>
        <rFont val="Arial"/>
        <family val="2"/>
        <charset val="1"/>
      </rPr>
      <t xml:space="preserve">Total des places
</t>
    </r>
    <r>
      <rPr>
        <sz val="8"/>
        <color rgb="FFFF0000"/>
        <rFont val="Arial"/>
        <family val="2"/>
        <charset val="1"/>
      </rPr>
      <t xml:space="preserve">(Intermédiaire)</t>
    </r>
  </si>
  <si>
    <t xml:space="preserve">Total des places</t>
  </si>
  <si>
    <t xml:space="preserve">55759687</t>
  </si>
  <si>
    <t xml:space="preserve">12</t>
  </si>
  <si>
    <t xml:space="preserve">15</t>
  </si>
  <si>
    <t xml:space="preserve">14</t>
  </si>
  <si>
    <t xml:space="preserve">16</t>
  </si>
  <si>
    <t xml:space="preserve">13</t>
  </si>
  <si>
    <t xml:space="preserve">10</t>
  </si>
  <si>
    <t xml:space="preserve">11</t>
  </si>
  <si>
    <t xml:space="preserve">17</t>
  </si>
  <si>
    <t xml:space="preserve">9</t>
  </si>
  <si>
    <t xml:space="preserve">PERROUX</t>
  </si>
  <si>
    <t xml:space="preserve">Cyril</t>
  </si>
  <si>
    <t xml:space="preserve">18</t>
  </si>
  <si>
    <t xml:space="preserve">Non Classé</t>
  </si>
  <si>
    <t xml:space="preserve">RIOT</t>
  </si>
  <si>
    <t xml:space="preserve">Charles</t>
  </si>
  <si>
    <t xml:space="preserve">Bourbon</t>
  </si>
  <si>
    <r>
      <rPr>
        <sz val="11"/>
        <color rgb="FFFF0000"/>
        <rFont val="Arial"/>
        <family val="2"/>
        <charset val="1"/>
      </rPr>
      <t xml:space="preserve">Total </t>
    </r>
    <r>
      <rPr>
        <b val="true"/>
        <sz val="11"/>
        <color rgb="FFFF0000"/>
        <rFont val="Arial"/>
        <family val="2"/>
        <charset val="1"/>
      </rPr>
      <t xml:space="preserve">Secondes</t>
    </r>
    <r>
      <rPr>
        <sz val="11"/>
        <color rgb="FFFF0000"/>
        <rFont val="Arial"/>
        <family val="2"/>
        <charset val="1"/>
      </rPr>
      <t xml:space="preserve"> +Centièmes</t>
    </r>
  </si>
  <si>
    <t xml:space="preserve">55790815</t>
  </si>
  <si>
    <t xml:space="preserve">BOUTHIERE</t>
  </si>
  <si>
    <t xml:space="preserve">Agathe</t>
  </si>
  <si>
    <t xml:space="preserve">Dixièmes pour formule</t>
  </si>
  <si>
    <r>
      <rPr>
        <sz val="11"/>
        <color rgb="FFFF0000"/>
        <rFont val="Arial"/>
        <family val="2"/>
        <charset val="1"/>
      </rPr>
      <t xml:space="preserve">Total </t>
    </r>
    <r>
      <rPr>
        <b val="true"/>
        <sz val="11"/>
        <color rgb="FFFF0000"/>
        <rFont val="Arial"/>
        <family val="2"/>
        <charset val="1"/>
      </rPr>
      <t xml:space="preserve">Secondes</t>
    </r>
    <r>
      <rPr>
        <sz val="11"/>
        <color rgb="FFFF0000"/>
        <rFont val="Arial"/>
        <family val="2"/>
        <charset val="1"/>
      </rPr>
      <t xml:space="preserve"> + Centièmes</t>
    </r>
  </si>
  <si>
    <r>
      <rPr>
        <sz val="11"/>
        <color rgb="FFFF0000"/>
        <rFont val="Arial"/>
        <family val="2"/>
        <charset val="1"/>
      </rPr>
      <t xml:space="preserve">Total </t>
    </r>
    <r>
      <rPr>
        <b val="true"/>
        <sz val="11"/>
        <color rgb="FFFF0000"/>
        <rFont val="Arial"/>
        <family val="2"/>
        <charset val="1"/>
      </rPr>
      <t xml:space="preserve">Secondes </t>
    </r>
    <r>
      <rPr>
        <sz val="11"/>
        <color rgb="FFFF0000"/>
        <rFont val="Arial"/>
        <family val="2"/>
        <charset val="1"/>
      </rPr>
      <t xml:space="preserve">+ Centièmes</t>
    </r>
  </si>
  <si>
    <t xml:space="preserve">Non classé</t>
  </si>
  <si>
    <t xml:space="preserve">DUFOUR</t>
  </si>
  <si>
    <t xml:space="preserve">Eliot</t>
  </si>
  <si>
    <t xml:space="preserve">/</t>
  </si>
  <si>
    <t xml:space="preserve">Assurance ok</t>
  </si>
  <si>
    <t xml:space="preserve">SIRE</t>
  </si>
  <si>
    <t xml:space="preserve">Marceau</t>
  </si>
  <si>
    <t xml:space="preserve">Jura Dolois</t>
  </si>
  <si>
    <t xml:space="preserve">Engagés</t>
  </si>
  <si>
    <r>
      <rPr>
        <sz val="11"/>
        <color rgb="FF000000"/>
        <rFont val="Arial"/>
        <family val="2"/>
        <charset val="1"/>
      </rPr>
      <t xml:space="preserve">Catégorie
</t>
    </r>
    <r>
      <rPr>
        <i val="true"/>
        <sz val="10"/>
        <color rgb="FF000000"/>
        <rFont val="Arial"/>
        <family val="2"/>
        <charset val="1"/>
      </rPr>
      <t xml:space="preserve">(Vérification)</t>
    </r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</si>
</sst>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d/mm/yyyy"/>
    <numFmt numFmtId="166" formatCode="@"/>
    <numFmt numFmtId="167" formatCode="dd/mm/yy;@"/>
    <numFmt numFmtId="168" formatCode="General"/>
    <numFmt numFmtId="169" formatCode="0"/>
    <numFmt numFmtId="170" formatCode="0.000"/>
  </numFmts>
  <fonts count="2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Arial"/>
      <family val="2"/>
      <charset val="1"/>
    </font>
    <font>
      <sz val="26"/>
      <color rgb="FF000000"/>
      <name val="Arial"/>
      <family val="2"/>
      <charset val="1"/>
    </font>
    <font>
      <sz val="18"/>
      <color rgb="FF000000"/>
      <name val="Arial"/>
      <family val="2"/>
      <charset val="1"/>
    </font>
    <font>
      <sz val="24"/>
      <color rgb="FF000000"/>
      <name val="Arial"/>
      <family val="2"/>
      <charset val="1"/>
    </font>
    <font>
      <b val="true"/>
      <sz val="18"/>
      <color rgb="FFE46C0A"/>
      <name val="Arial"/>
      <family val="2"/>
      <charset val="1"/>
    </font>
    <font>
      <b val="true"/>
      <sz val="18"/>
      <color rgb="FFFF0000"/>
      <name val="Arial"/>
      <family val="2"/>
      <charset val="1"/>
    </font>
    <font>
      <b val="true"/>
      <sz val="18"/>
      <color rgb="FFFFFF00"/>
      <name val="Arial"/>
      <family val="2"/>
      <charset val="1"/>
    </font>
    <font>
      <b val="true"/>
      <sz val="18"/>
      <color rgb="FF00FF00"/>
      <name val="Arial"/>
      <family val="2"/>
      <charset val="1"/>
    </font>
    <font>
      <b val="true"/>
      <sz val="18"/>
      <color rgb="FF0000CC"/>
      <name val="Arial"/>
      <family val="2"/>
      <charset val="1"/>
    </font>
    <font>
      <i val="true"/>
      <sz val="10"/>
      <color rgb="FF000000"/>
      <name val="Arial"/>
      <family val="2"/>
      <charset val="1"/>
    </font>
    <font>
      <sz val="11"/>
      <color rgb="FFFF0000"/>
      <name val="Calibri"/>
      <family val="2"/>
      <charset val="1"/>
    </font>
    <font>
      <sz val="9"/>
      <color rgb="FF000000"/>
      <name val="Arial"/>
      <family val="2"/>
      <charset val="1"/>
    </font>
    <font>
      <sz val="9"/>
      <color rgb="FFFF0000"/>
      <name val="Arial"/>
      <family val="2"/>
      <charset val="1"/>
    </font>
    <font>
      <sz val="10"/>
      <name val="Arial"/>
      <family val="0"/>
      <charset val="1"/>
    </font>
    <font>
      <sz val="8"/>
      <color rgb="FF000000"/>
      <name val="Arial"/>
      <family val="2"/>
      <charset val="1"/>
    </font>
    <font>
      <b val="true"/>
      <sz val="11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2"/>
      <name val="Calibri"/>
      <family val="0"/>
      <charset val="1"/>
    </font>
  </fonts>
  <fills count="15">
    <fill>
      <patternFill patternType="none"/>
    </fill>
    <fill>
      <patternFill patternType="gray125"/>
    </fill>
    <fill>
      <patternFill patternType="solid">
        <fgColor rgb="FFB9CDE5"/>
        <bgColor rgb="FFBFBFBF"/>
      </patternFill>
    </fill>
    <fill>
      <patternFill patternType="solid">
        <fgColor rgb="FFBFBFBF"/>
        <bgColor rgb="FFB9CDE5"/>
      </patternFill>
    </fill>
    <fill>
      <patternFill patternType="solid">
        <fgColor rgb="FF4F81BD"/>
        <bgColor rgb="FF808080"/>
      </patternFill>
    </fill>
    <fill>
      <patternFill patternType="solid">
        <fgColor rgb="FFDCE6F2"/>
        <bgColor rgb="FFD9D9D9"/>
      </patternFill>
    </fill>
    <fill>
      <patternFill patternType="solid">
        <fgColor rgb="FFE46C0A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0000CC"/>
        <bgColor rgb="FF0000FF"/>
      </patternFill>
    </fill>
    <fill>
      <patternFill patternType="solid">
        <fgColor rgb="FFFF0000"/>
        <bgColor rgb="FF993300"/>
      </patternFill>
    </fill>
    <fill>
      <patternFill patternType="solid">
        <fgColor rgb="FFF2F2F2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D9D9D9"/>
        <bgColor rgb="FFDCE6F2"/>
      </patternFill>
    </fill>
    <fill>
      <patternFill patternType="solid">
        <fgColor rgb="FFFFFF66"/>
        <bgColor rgb="FFFFFF00"/>
      </patternFill>
    </fill>
  </fills>
  <borders count="7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dotted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/>
      <bottom style="dotted"/>
      <diagonal/>
    </border>
    <border diagonalUp="false" diagonalDown="false">
      <left style="thin"/>
      <right style="thin"/>
      <top style="dotted"/>
      <bottom style="dotted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dotted"/>
      <bottom/>
      <diagonal/>
    </border>
    <border diagonalUp="false" diagonalDown="false">
      <left style="thin"/>
      <right style="thin"/>
      <top style="dotted"/>
      <bottom style="thin"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>
        <color rgb="FF4F81BD"/>
      </left>
      <right style="thin">
        <color rgb="FF4F81BD"/>
      </right>
      <top/>
      <bottom style="medium">
        <color rgb="FF4F81BD"/>
      </bottom>
      <diagonal/>
    </border>
    <border diagonalUp="false" diagonalDown="false">
      <left/>
      <right style="thin">
        <color rgb="FFFFFFFF"/>
      </right>
      <top/>
      <bottom style="thick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ck">
        <color rgb="FFFFFFFF"/>
      </bottom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n">
        <color rgb="FFFFFFFF"/>
      </right>
      <top/>
      <bottom/>
      <diagonal/>
    </border>
    <border diagonalUp="false" diagonalDown="false">
      <left/>
      <right/>
      <top/>
      <bottom style="double"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/>
      <right style="double"/>
      <top style="double"/>
      <bottom style="thin"/>
      <diagonal/>
    </border>
    <border diagonalUp="false" diagonalDown="false">
      <left style="double"/>
      <right/>
      <top style="double"/>
      <bottom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double"/>
      <top style="double"/>
      <bottom/>
      <diagonal/>
    </border>
    <border diagonalUp="false" diagonalDown="false">
      <left/>
      <right/>
      <top/>
      <bottom style="thick">
        <color rgb="FFE46C0A"/>
      </bottom>
      <diagonal/>
    </border>
    <border diagonalUp="false" diagonalDown="false">
      <left/>
      <right/>
      <top/>
      <bottom style="thick">
        <color rgb="FFFFFF00"/>
      </bottom>
      <diagonal/>
    </border>
    <border diagonalUp="false" diagonalDown="false">
      <left/>
      <right/>
      <top/>
      <bottom style="thick">
        <color rgb="FF00FF00"/>
      </bottom>
      <diagonal/>
    </border>
    <border diagonalUp="false" diagonalDown="false">
      <left/>
      <right/>
      <top/>
      <bottom style="thick">
        <color rgb="FF0000CC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ck">
        <color rgb="FFFFFF00"/>
      </top>
      <bottom style="thin"/>
      <diagonal/>
    </border>
    <border diagonalUp="false" diagonalDown="false">
      <left style="thin"/>
      <right/>
      <top style="thick">
        <color rgb="FF00FF00"/>
      </top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double"/>
      <right style="thin"/>
      <top/>
      <bottom style="dotted"/>
      <diagonal/>
    </border>
    <border diagonalUp="false" diagonalDown="false">
      <left style="thin"/>
      <right style="double"/>
      <top/>
      <bottom/>
      <diagonal/>
    </border>
    <border diagonalUp="false" diagonalDown="false">
      <left/>
      <right/>
      <top style="thin"/>
      <bottom style="dotted"/>
      <diagonal/>
    </border>
    <border diagonalUp="false" diagonalDown="false">
      <left style="double"/>
      <right style="thin"/>
      <top style="dotted"/>
      <bottom style="dotted"/>
      <diagonal/>
    </border>
    <border diagonalUp="false" diagonalDown="false">
      <left style="thin"/>
      <right style="double"/>
      <top style="dotted"/>
      <bottom style="dotted"/>
      <diagonal/>
    </border>
    <border diagonalUp="false" diagonalDown="false">
      <left/>
      <right style="double"/>
      <top style="dotted"/>
      <bottom style="dotted"/>
      <diagonal/>
    </border>
    <border diagonalUp="false" diagonalDown="false">
      <left/>
      <right style="thin"/>
      <top style="dotted"/>
      <bottom style="dotted"/>
      <diagonal/>
    </border>
    <border diagonalUp="false" diagonalDown="false">
      <left style="thin"/>
      <right/>
      <top style="dotted"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 style="double"/>
      <right style="thin"/>
      <top style="dotted"/>
      <bottom style="double"/>
      <diagonal/>
    </border>
    <border diagonalUp="false" diagonalDown="false">
      <left style="thin"/>
      <right style="thin"/>
      <top style="dotted"/>
      <bottom style="double"/>
      <diagonal/>
    </border>
    <border diagonalUp="false" diagonalDown="false">
      <left style="thin"/>
      <right style="double"/>
      <top style="dotted"/>
      <bottom style="double"/>
      <diagonal/>
    </border>
    <border diagonalUp="false" diagonalDown="false">
      <left/>
      <right style="double"/>
      <top style="dotted"/>
      <bottom style="double"/>
      <diagonal/>
    </border>
    <border diagonalUp="false" diagonalDown="false">
      <left/>
      <right style="thin"/>
      <top style="dotted"/>
      <bottom style="double"/>
      <diagonal/>
    </border>
    <border diagonalUp="false" diagonalDown="false">
      <left style="thin"/>
      <right/>
      <top style="dotted"/>
      <bottom style="double"/>
      <diagonal/>
    </border>
    <border diagonalUp="false" diagonalDown="false">
      <left/>
      <right/>
      <top style="dotted"/>
      <bottom style="double"/>
      <diagonal/>
    </border>
    <border diagonalUp="false" diagonalDown="false">
      <left/>
      <right style="double"/>
      <top/>
      <bottom style="double"/>
      <diagonal/>
    </border>
    <border diagonalUp="false" diagonalDown="false">
      <left/>
      <right style="thick">
        <color rgb="FFFFFF00"/>
      </right>
      <top/>
      <bottom/>
      <diagonal/>
    </border>
    <border diagonalUp="false" diagonalDown="false">
      <left style="double"/>
      <right style="thin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/>
      <right style="thin"/>
      <top style="double"/>
      <bottom/>
      <diagonal/>
    </border>
    <border diagonalUp="false" diagonalDown="false">
      <left style="thin"/>
      <right style="double"/>
      <top style="double"/>
      <bottom/>
      <diagonal/>
    </border>
    <border diagonalUp="false" diagonalDown="false">
      <left/>
      <right style="thick">
        <color rgb="FFFFFF00"/>
      </right>
      <top/>
      <bottom style="thick">
        <color rgb="FFFFFF00"/>
      </bottom>
      <diagonal/>
    </border>
    <border diagonalUp="false" diagonalDown="false">
      <left style="thin"/>
      <right style="thin"/>
      <top style="thick">
        <color rgb="FFE46C0A"/>
      </top>
      <bottom style="thin"/>
      <diagonal/>
    </border>
    <border diagonalUp="false" diagonalDown="false">
      <left style="thin"/>
      <right style="thin"/>
      <top style="thick">
        <color rgb="FFFFFF00"/>
      </top>
      <bottom style="thin"/>
      <diagonal/>
    </border>
    <border diagonalUp="false" diagonalDown="false">
      <left style="thin"/>
      <right style="thick">
        <color rgb="FFFFFF00"/>
      </right>
      <top style="thick">
        <color rgb="FFFFFF00"/>
      </top>
      <bottom style="thin"/>
      <diagonal/>
    </border>
    <border diagonalUp="false" diagonalDown="false">
      <left style="thin"/>
      <right style="thin"/>
      <top style="thick">
        <color rgb="FF00FF00"/>
      </top>
      <bottom style="thin"/>
      <diagonal/>
    </border>
    <border diagonalUp="false" diagonalDown="false">
      <left/>
      <right/>
      <top style="thick">
        <color rgb="FF00FF00"/>
      </top>
      <bottom style="thin"/>
      <diagonal/>
    </border>
    <border diagonalUp="false" diagonalDown="false">
      <left style="double"/>
      <right style="thin"/>
      <top style="thin"/>
      <bottom style="dotted"/>
      <diagonal/>
    </border>
    <border diagonalUp="false" diagonalDown="false">
      <left/>
      <right style="double"/>
      <top style="thin"/>
      <bottom style="dotted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ck">
        <color rgb="FFFFFF00"/>
      </right>
      <top style="dotted"/>
      <bottom style="dotted"/>
      <diagonal/>
    </border>
    <border diagonalUp="false" diagonalDown="false">
      <left/>
      <right/>
      <top style="dotted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5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3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3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4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2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" fillId="0" borderId="22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0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5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7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1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14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8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8" xfId="0" applyFont="true" applyBorder="true" applyAlignment="true" applyProtection="false">
      <alignment horizontal="center" vertical="center" textRotation="45" wrapText="true" indent="0" shrinkToFit="false"/>
      <protection locked="true" hidden="false"/>
    </xf>
    <xf numFmtId="164" fontId="6" fillId="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0" xfId="0" applyFont="true" applyBorder="true" applyAlignment="true" applyProtection="false">
      <alignment horizontal="center" vertical="center" textRotation="45" wrapText="true" indent="0" shrinkToFit="false"/>
      <protection locked="true" hidden="false"/>
    </xf>
    <xf numFmtId="164" fontId="10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1" xfId="0" applyFont="true" applyBorder="true" applyAlignment="true" applyProtection="false">
      <alignment horizontal="center" vertical="center" textRotation="45" wrapText="true" indent="0" shrinkToFit="false"/>
      <protection locked="true" hidden="false"/>
    </xf>
    <xf numFmtId="164" fontId="6" fillId="9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2" xfId="0" applyFont="true" applyBorder="true" applyAlignment="true" applyProtection="false">
      <alignment horizontal="center" vertical="center" textRotation="45" wrapText="false" indent="0" shrinkToFit="false"/>
      <protection locked="true" hidden="false"/>
    </xf>
    <xf numFmtId="164" fontId="10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21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7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7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9" fontId="21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1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10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11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12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1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12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12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12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1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2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1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12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1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6" fillId="12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12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12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11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11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11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6" fillId="11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20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1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1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1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1" borderId="5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11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7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11" borderId="5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7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11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9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1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5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5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7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0" borderId="6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7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6" fillId="0" borderId="6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6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6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6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8" xfId="0" applyFont="true" applyBorder="true" applyAlignment="true" applyProtection="false">
      <alignment horizontal="center" vertical="center" textRotation="45" wrapText="true" indent="0" shrinkToFit="false"/>
      <protection locked="true" hidden="false"/>
    </xf>
    <xf numFmtId="164" fontId="6" fillId="0" borderId="6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70" xfId="0" applyFont="true" applyBorder="true" applyAlignment="true" applyProtection="false">
      <alignment horizontal="center" vertical="center" textRotation="45" wrapText="true" indent="0" shrinkToFit="false"/>
      <protection locked="true" hidden="false"/>
    </xf>
    <xf numFmtId="164" fontId="6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6" borderId="42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6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8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7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7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13" borderId="7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7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1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6" fillId="0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7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7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9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1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6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7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9" borderId="7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0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0" fillId="0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0" borderId="3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23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11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0" borderId="3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6" fillId="14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14" borderId="33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2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21" xfId="0" applyFont="fals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9">
    <dxf>
      <fill>
        <patternFill>
          <bgColor rgb="FFFF0000"/>
        </patternFill>
      </fill>
    </dxf>
    <dxf>
      <font>
        <color rgb="FFFFFFFF"/>
      </font>
    </dxf>
    <dxf/>
    <dxf>
      <font>
        <strike val="0"/>
        <color rgb="FFFFFFFF"/>
      </font>
    </dxf>
    <dxf>
      <font>
        <strike val="0"/>
        <color rgb="FFFFFFFF"/>
      </font>
    </dxf>
    <dxf>
      <font>
        <strike val="0"/>
        <color rgb="FFFFFFFF"/>
      </font>
    </dxf>
    <dxf>
      <font>
        <color rgb="FFFFFFFF"/>
      </font>
    </dxf>
    <dxf/>
    <dxf>
      <font>
        <color rgb="FFFFFFFF"/>
      </font>
    </dxf>
    <dxf/>
    <dxf>
      <font>
        <strike val="0"/>
        <color rgb="FFFFFFFF"/>
      </font>
    </dxf>
    <dxf>
      <font>
        <strike val="0"/>
        <color rgb="FFFFFFFF"/>
      </font>
    </dxf>
    <dxf>
      <font>
        <color rgb="FFFFFFFF"/>
      </font>
    </dxf>
    <dxf/>
    <dxf>
      <font>
        <color rgb="FFFFFFFF"/>
      </font>
    </dxf>
    <dxf/>
    <dxf>
      <font>
        <strike val="0"/>
        <color rgb="FFFFFFFF"/>
      </font>
    </dxf>
    <dxf>
      <font>
        <color rgb="FFFFFFFF"/>
      </font>
    </dxf>
    <dxf/>
    <dxf>
      <font>
        <color rgb="FFFFFFFF"/>
      </font>
    </dxf>
    <dxf/>
    <dxf>
      <font>
        <strike val="0"/>
        <color rgb="FFFFFFFF"/>
      </font>
    </dxf>
    <dxf>
      <font>
        <strike val="0"/>
        <color rgb="FFFFFFFF"/>
      </font>
    </dxf>
    <dxf>
      <font>
        <color rgb="FFFFFFFF"/>
      </font>
    </dxf>
    <dxf/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colors>
    <indexedColors>
      <rgbColor rgb="FF000000"/>
      <rgbColor rgb="FFFFFFFF"/>
      <rgbColor rgb="FFFF0000"/>
      <rgbColor rgb="FF00FF00"/>
      <rgbColor rgb="FF0000CC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2F2F2"/>
      <rgbColor rgb="FFDCE6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66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46C0A"/>
      <rgbColor rgb="FF4F81BD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sharedStrings" Target="sharedStrings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1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2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122400</xdr:colOff>
      <xdr:row>5</xdr:row>
      <xdr:rowOff>0</xdr:rowOff>
    </xdr:from>
    <xdr:to>
      <xdr:col>2</xdr:col>
      <xdr:colOff>9000</xdr:colOff>
      <xdr:row>11</xdr:row>
      <xdr:rowOff>42480</xdr:rowOff>
    </xdr:to>
    <xdr:pic>
      <xdr:nvPicPr>
        <xdr:cNvPr id="0" name="Image 1" descr="logo_fsgt_décliné - Copie.jpg"/>
        <xdr:cNvPicPr/>
      </xdr:nvPicPr>
      <xdr:blipFill>
        <a:blip r:embed="rId1"/>
        <a:stretch/>
      </xdr:blipFill>
      <xdr:spPr>
        <a:xfrm>
          <a:off x="122400" y="0"/>
          <a:ext cx="1479600" cy="1451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134640</xdr:colOff>
      <xdr:row>5</xdr:row>
      <xdr:rowOff>0</xdr:rowOff>
    </xdr:from>
    <xdr:to>
      <xdr:col>1</xdr:col>
      <xdr:colOff>1019160</xdr:colOff>
      <xdr:row>10</xdr:row>
      <xdr:rowOff>133920</xdr:rowOff>
    </xdr:to>
    <xdr:pic>
      <xdr:nvPicPr>
        <xdr:cNvPr id="1" name="Image 1" descr="logo_fsgt_décliné - Copie.jpg"/>
        <xdr:cNvPicPr/>
      </xdr:nvPicPr>
      <xdr:blipFill>
        <a:blip r:embed="rId1"/>
        <a:stretch/>
      </xdr:blipFill>
      <xdr:spPr>
        <a:xfrm>
          <a:off x="134640" y="0"/>
          <a:ext cx="1398600" cy="1457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74880</xdr:colOff>
      <xdr:row>5</xdr:row>
      <xdr:rowOff>0</xdr:rowOff>
    </xdr:from>
    <xdr:to>
      <xdr:col>1</xdr:col>
      <xdr:colOff>998640</xdr:colOff>
      <xdr:row>10</xdr:row>
      <xdr:rowOff>175320</xdr:rowOff>
    </xdr:to>
    <xdr:pic>
      <xdr:nvPicPr>
        <xdr:cNvPr id="2" name="Image 1" descr="logo_fsgt_décliné - Copie.jpg"/>
        <xdr:cNvPicPr/>
      </xdr:nvPicPr>
      <xdr:blipFill>
        <a:blip r:embed="rId1"/>
        <a:stretch/>
      </xdr:blipFill>
      <xdr:spPr>
        <a:xfrm>
          <a:off x="74880" y="0"/>
          <a:ext cx="1437840" cy="1499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98640</xdr:colOff>
      <xdr:row>5</xdr:row>
      <xdr:rowOff>0</xdr:rowOff>
    </xdr:from>
    <xdr:to>
      <xdr:col>1</xdr:col>
      <xdr:colOff>983160</xdr:colOff>
      <xdr:row>10</xdr:row>
      <xdr:rowOff>133920</xdr:rowOff>
    </xdr:to>
    <xdr:pic>
      <xdr:nvPicPr>
        <xdr:cNvPr id="3" name="Image 1" descr="logo_fsgt_décliné - Copie.jpg"/>
        <xdr:cNvPicPr/>
      </xdr:nvPicPr>
      <xdr:blipFill>
        <a:blip r:embed="rId1"/>
        <a:stretch/>
      </xdr:blipFill>
      <xdr:spPr>
        <a:xfrm>
          <a:off x="98640" y="0"/>
          <a:ext cx="1398600" cy="1457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ables/table1.xml><?xml version="1.0" encoding="utf-8"?>
<table xmlns="http://schemas.openxmlformats.org/spreadsheetml/2006/main" id="1" name="Tableau5" displayName="Tableau5" ref="A1:G22" headerRowCount="1" totalsRowCount="0" totalsRowShown="0">
  <autoFilter ref="A1:G22"/>
  <tableColumns count="7">
    <tableColumn id="1" name="clubs"/>
    <tableColumn id="2" name="Pucerons"/>
    <tableColumn id="3" name="Moustiques"/>
    <tableColumn id="4" name="Poussins"/>
    <tableColumn id="5" name="Pupilles"/>
    <tableColumn id="6" name="Benjamins"/>
    <tableColumn id="7" name="TOTAL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3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.75" zeroHeight="false" outlineLevelRow="0" outlineLevelCol="0"/>
  <cols>
    <col collapsed="false" customWidth="false" hidden="false" outlineLevel="0" max="1" min="1" style="1" width="11.42"/>
    <col collapsed="false" customWidth="true" hidden="false" outlineLevel="0" max="2" min="2" style="2" width="22.28"/>
    <col collapsed="false" customWidth="true" hidden="false" outlineLevel="0" max="3" min="3" style="2" width="25.29"/>
    <col collapsed="false" customWidth="true" hidden="false" outlineLevel="0" max="5" min="4" style="2" width="20.57"/>
    <col collapsed="false" customWidth="true" hidden="false" outlineLevel="0" max="7" min="6" style="1" width="20.57"/>
    <col collapsed="false" customWidth="true" hidden="false" outlineLevel="0" max="8" min="8" style="2" width="19.57"/>
    <col collapsed="false" customWidth="false" hidden="false" outlineLevel="0" max="9" min="9" style="2" width="11.42"/>
    <col collapsed="false" customWidth="true" hidden="false" outlineLevel="0" max="10" min="10" style="3" width="31.86"/>
    <col collapsed="false" customWidth="false" hidden="false" outlineLevel="0" max="1024" min="11" style="2" width="11.42"/>
  </cols>
  <sheetData>
    <row r="1" customFormat="false" ht="27" hidden="false" customHeight="true" outlineLevel="0" collapsed="false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J1" s="5" t="s">
        <v>7</v>
      </c>
    </row>
    <row r="2" customFormat="false" ht="15" hidden="false" customHeight="true" outlineLevel="0" collapsed="false">
      <c r="A2" s="6" t="n">
        <v>1</v>
      </c>
      <c r="B2" s="7" t="n">
        <v>892825</v>
      </c>
      <c r="C2" s="7" t="s">
        <v>8</v>
      </c>
      <c r="D2" s="7" t="s">
        <v>9</v>
      </c>
      <c r="E2" s="8" t="s">
        <v>10</v>
      </c>
      <c r="F2" s="9" t="n">
        <v>43295</v>
      </c>
      <c r="G2" s="7" t="s">
        <v>11</v>
      </c>
      <c r="J2" s="10"/>
    </row>
    <row r="3" customFormat="false" ht="15" hidden="false" customHeight="true" outlineLevel="0" collapsed="false">
      <c r="A3" s="6" t="n">
        <v>2</v>
      </c>
      <c r="B3" s="7"/>
      <c r="C3" s="7"/>
      <c r="D3" s="7"/>
      <c r="E3" s="7"/>
      <c r="F3" s="7"/>
      <c r="G3" s="7"/>
      <c r="J3" s="10"/>
    </row>
    <row r="4" customFormat="false" ht="15" hidden="false" customHeight="true" outlineLevel="0" collapsed="false">
      <c r="A4" s="6" t="n">
        <v>3</v>
      </c>
      <c r="B4" s="7"/>
      <c r="C4" s="7"/>
      <c r="D4" s="7"/>
      <c r="E4" s="7"/>
      <c r="F4" s="7"/>
      <c r="G4" s="7"/>
      <c r="J4" s="10"/>
    </row>
    <row r="5" customFormat="false" ht="15" hidden="false" customHeight="true" outlineLevel="0" collapsed="false">
      <c r="A5" s="6" t="n">
        <v>4</v>
      </c>
      <c r="B5" s="7"/>
      <c r="C5" s="7"/>
      <c r="D5" s="7"/>
      <c r="E5" s="7"/>
      <c r="F5" s="7"/>
      <c r="G5" s="7"/>
      <c r="J5" s="10"/>
    </row>
    <row r="6" customFormat="false" ht="15" hidden="false" customHeight="true" outlineLevel="0" collapsed="false">
      <c r="A6" s="6" t="n">
        <v>5</v>
      </c>
      <c r="B6" s="7"/>
      <c r="C6" s="7"/>
      <c r="D6" s="7"/>
      <c r="E6" s="7"/>
      <c r="F6" s="7"/>
      <c r="G6" s="7"/>
      <c r="J6" s="10"/>
    </row>
    <row r="7" customFormat="false" ht="15" hidden="false" customHeight="true" outlineLevel="0" collapsed="false">
      <c r="A7" s="6" t="n">
        <v>6</v>
      </c>
      <c r="B7" s="7"/>
      <c r="C7" s="7"/>
      <c r="D7" s="7"/>
      <c r="E7" s="7"/>
      <c r="F7" s="7"/>
      <c r="G7" s="7"/>
      <c r="J7" s="10"/>
    </row>
    <row r="8" customFormat="false" ht="15" hidden="false" customHeight="true" outlineLevel="0" collapsed="false">
      <c r="A8" s="6" t="n">
        <v>7</v>
      </c>
      <c r="B8" s="7"/>
      <c r="C8" s="7"/>
      <c r="D8" s="7"/>
      <c r="E8" s="7"/>
      <c r="F8" s="7"/>
      <c r="G8" s="7"/>
      <c r="J8" s="10"/>
    </row>
    <row r="9" customFormat="false" ht="15" hidden="false" customHeight="true" outlineLevel="0" collapsed="false">
      <c r="A9" s="6" t="n">
        <v>8</v>
      </c>
      <c r="B9" s="7"/>
      <c r="C9" s="7"/>
      <c r="D9" s="7"/>
      <c r="E9" s="7"/>
      <c r="F9" s="7"/>
      <c r="G9" s="7"/>
      <c r="J9" s="10"/>
    </row>
    <row r="10" customFormat="false" ht="15" hidden="false" customHeight="true" outlineLevel="0" collapsed="false">
      <c r="A10" s="6" t="n">
        <v>9</v>
      </c>
      <c r="B10" s="7"/>
      <c r="C10" s="7"/>
      <c r="D10" s="7"/>
      <c r="E10" s="7"/>
      <c r="F10" s="7"/>
      <c r="G10" s="7"/>
      <c r="J10" s="10"/>
    </row>
    <row r="11" customFormat="false" ht="15" hidden="false" customHeight="true" outlineLevel="0" collapsed="false">
      <c r="A11" s="6" t="n">
        <v>10</v>
      </c>
      <c r="B11" s="7"/>
      <c r="C11" s="7"/>
      <c r="D11" s="7"/>
      <c r="E11" s="7"/>
      <c r="F11" s="7"/>
      <c r="G11" s="7"/>
      <c r="J11" s="10"/>
    </row>
    <row r="12" s="11" customFormat="true" ht="5.1" hidden="false" customHeight="true" outlineLevel="0" collapsed="false"/>
    <row r="13" customFormat="false" ht="15.75" hidden="false" customHeight="false" outlineLevel="0" collapsed="false">
      <c r="A13" s="12" t="n">
        <v>1</v>
      </c>
      <c r="B13" s="8" t="n">
        <v>55795596</v>
      </c>
      <c r="C13" s="8" t="s">
        <v>12</v>
      </c>
      <c r="D13" s="8" t="s">
        <v>13</v>
      </c>
      <c r="E13" s="8" t="s">
        <v>14</v>
      </c>
      <c r="F13" s="13" t="n">
        <v>42147</v>
      </c>
      <c r="G13" s="13" t="s">
        <v>15</v>
      </c>
      <c r="J13" s="10" t="s">
        <v>14</v>
      </c>
    </row>
    <row r="14" customFormat="false" ht="15.75" hidden="false" customHeight="false" outlineLevel="0" collapsed="false">
      <c r="A14" s="12" t="n">
        <v>2</v>
      </c>
      <c r="B14" s="8" t="n">
        <v>889113</v>
      </c>
      <c r="C14" s="8" t="s">
        <v>16</v>
      </c>
      <c r="D14" s="8" t="s">
        <v>17</v>
      </c>
      <c r="E14" s="8" t="s">
        <v>18</v>
      </c>
      <c r="F14" s="13" t="n">
        <v>42024</v>
      </c>
      <c r="G14" s="13" t="s">
        <v>15</v>
      </c>
      <c r="J14" s="10" t="s">
        <v>10</v>
      </c>
    </row>
    <row r="15" customFormat="false" ht="15.75" hidden="false" customHeight="false" outlineLevel="0" collapsed="false">
      <c r="A15" s="12" t="n">
        <v>3</v>
      </c>
      <c r="B15" s="8" t="n">
        <v>856601</v>
      </c>
      <c r="C15" s="8" t="s">
        <v>19</v>
      </c>
      <c r="D15" s="8" t="s">
        <v>20</v>
      </c>
      <c r="E15" s="8" t="s">
        <v>18</v>
      </c>
      <c r="F15" s="13" t="n">
        <v>42213</v>
      </c>
      <c r="G15" s="13" t="s">
        <v>15</v>
      </c>
      <c r="J15" s="10" t="s">
        <v>21</v>
      </c>
    </row>
    <row r="16" customFormat="false" ht="15.75" hidden="false" customHeight="false" outlineLevel="0" collapsed="false">
      <c r="A16" s="12" t="n">
        <v>4</v>
      </c>
      <c r="B16" s="8" t="n">
        <v>889112</v>
      </c>
      <c r="C16" s="8" t="s">
        <v>19</v>
      </c>
      <c r="D16" s="8" t="s">
        <v>22</v>
      </c>
      <c r="E16" s="8" t="s">
        <v>18</v>
      </c>
      <c r="F16" s="13" t="n">
        <v>42698</v>
      </c>
      <c r="G16" s="13" t="s">
        <v>15</v>
      </c>
      <c r="J16" s="10" t="s">
        <v>23</v>
      </c>
    </row>
    <row r="17" customFormat="false" ht="15.75" hidden="false" customHeight="false" outlineLevel="0" collapsed="false">
      <c r="A17" s="12" t="n">
        <v>5</v>
      </c>
      <c r="B17" s="8" t="n">
        <v>888560</v>
      </c>
      <c r="C17" s="8" t="s">
        <v>24</v>
      </c>
      <c r="D17" s="8" t="s">
        <v>25</v>
      </c>
      <c r="E17" s="8" t="s">
        <v>26</v>
      </c>
      <c r="F17" s="13" t="n">
        <v>42141</v>
      </c>
      <c r="G17" s="13" t="s">
        <v>15</v>
      </c>
      <c r="J17" s="10" t="s">
        <v>18</v>
      </c>
    </row>
    <row r="18" customFormat="false" ht="15.75" hidden="false" customHeight="false" outlineLevel="0" collapsed="false">
      <c r="A18" s="12" t="n">
        <v>6</v>
      </c>
      <c r="B18" s="8" t="n">
        <v>889972</v>
      </c>
      <c r="C18" s="8" t="s">
        <v>27</v>
      </c>
      <c r="D18" s="8" t="s">
        <v>28</v>
      </c>
      <c r="E18" s="8" t="s">
        <v>26</v>
      </c>
      <c r="F18" s="13" t="n">
        <v>42030</v>
      </c>
      <c r="G18" s="13" t="s">
        <v>15</v>
      </c>
      <c r="J18" s="10" t="s">
        <v>29</v>
      </c>
    </row>
    <row r="19" customFormat="false" ht="15.75" hidden="false" customHeight="false" outlineLevel="0" collapsed="false">
      <c r="A19" s="12" t="n">
        <v>7</v>
      </c>
      <c r="B19" s="8" t="n">
        <v>890851</v>
      </c>
      <c r="C19" s="8" t="s">
        <v>30</v>
      </c>
      <c r="D19" s="8" t="s">
        <v>31</v>
      </c>
      <c r="E19" s="8" t="s">
        <v>32</v>
      </c>
      <c r="F19" s="13" t="n">
        <v>42269</v>
      </c>
      <c r="G19" s="13" t="s">
        <v>15</v>
      </c>
      <c r="J19" s="10" t="s">
        <v>32</v>
      </c>
    </row>
    <row r="20" customFormat="false" ht="15.75" hidden="false" customHeight="false" outlineLevel="0" collapsed="false">
      <c r="A20" s="12" t="n">
        <v>8</v>
      </c>
      <c r="B20" s="8" t="n">
        <v>860590</v>
      </c>
      <c r="C20" s="8" t="s">
        <v>33</v>
      </c>
      <c r="D20" s="8" t="s">
        <v>34</v>
      </c>
      <c r="E20" s="8" t="s">
        <v>32</v>
      </c>
      <c r="F20" s="13" t="n">
        <v>42115</v>
      </c>
      <c r="G20" s="13" t="s">
        <v>15</v>
      </c>
      <c r="J20" s="10" t="s">
        <v>26</v>
      </c>
    </row>
    <row r="21" customFormat="false" ht="15.75" hidden="false" customHeight="false" outlineLevel="0" collapsed="false">
      <c r="A21" s="12" t="n">
        <v>9</v>
      </c>
      <c r="B21" s="8" t="n">
        <v>892620</v>
      </c>
      <c r="C21" s="8" t="s">
        <v>35</v>
      </c>
      <c r="D21" s="8" t="s">
        <v>36</v>
      </c>
      <c r="E21" s="8" t="s">
        <v>18</v>
      </c>
      <c r="F21" s="13" t="n">
        <v>42454</v>
      </c>
      <c r="G21" s="13" t="s">
        <v>15</v>
      </c>
      <c r="J21" s="10" t="s">
        <v>37</v>
      </c>
    </row>
    <row r="22" customFormat="false" ht="15.75" hidden="false" customHeight="false" outlineLevel="0" collapsed="false">
      <c r="A22" s="12" t="n">
        <v>10</v>
      </c>
      <c r="B22" s="8"/>
      <c r="C22" s="8"/>
      <c r="D22" s="8"/>
      <c r="E22" s="8"/>
      <c r="F22" s="13"/>
      <c r="G22" s="13" t="s">
        <v>15</v>
      </c>
      <c r="J22" s="10" t="s">
        <v>38</v>
      </c>
    </row>
    <row r="23" customFormat="false" ht="15.75" hidden="false" customHeight="false" outlineLevel="0" collapsed="false">
      <c r="A23" s="12" t="n">
        <v>11</v>
      </c>
      <c r="B23" s="8"/>
      <c r="C23" s="8"/>
      <c r="D23" s="8"/>
      <c r="E23" s="8"/>
      <c r="F23" s="13"/>
      <c r="G23" s="13" t="s">
        <v>15</v>
      </c>
      <c r="J23" s="10" t="s">
        <v>39</v>
      </c>
    </row>
    <row r="24" customFormat="false" ht="15.75" hidden="false" customHeight="false" outlineLevel="0" collapsed="false">
      <c r="A24" s="12" t="n">
        <v>12</v>
      </c>
      <c r="B24" s="8"/>
      <c r="C24" s="8"/>
      <c r="D24" s="8"/>
      <c r="E24" s="8"/>
      <c r="F24" s="13"/>
      <c r="G24" s="13" t="s">
        <v>15</v>
      </c>
      <c r="J24" s="10" t="s">
        <v>40</v>
      </c>
    </row>
    <row r="25" customFormat="false" ht="15.75" hidden="false" customHeight="false" outlineLevel="0" collapsed="false">
      <c r="A25" s="12" t="n">
        <v>13</v>
      </c>
      <c r="B25" s="8"/>
      <c r="C25" s="8"/>
      <c r="D25" s="8"/>
      <c r="E25" s="8"/>
      <c r="F25" s="13"/>
      <c r="G25" s="13" t="s">
        <v>15</v>
      </c>
      <c r="J25" s="10" t="s">
        <v>41</v>
      </c>
    </row>
    <row r="26" customFormat="false" ht="15.75" hidden="false" customHeight="false" outlineLevel="0" collapsed="false">
      <c r="A26" s="12" t="n">
        <v>14</v>
      </c>
      <c r="B26" s="8"/>
      <c r="C26" s="8"/>
      <c r="D26" s="8"/>
      <c r="E26" s="8"/>
      <c r="F26" s="13"/>
      <c r="G26" s="13" t="s">
        <v>15</v>
      </c>
      <c r="J26" s="10" t="s">
        <v>42</v>
      </c>
    </row>
    <row r="27" customFormat="false" ht="15.75" hidden="false" customHeight="false" outlineLevel="0" collapsed="false">
      <c r="A27" s="12" t="n">
        <v>15</v>
      </c>
      <c r="B27" s="8"/>
      <c r="C27" s="8"/>
      <c r="D27" s="8"/>
      <c r="E27" s="8"/>
      <c r="F27" s="13"/>
      <c r="G27" s="13" t="s">
        <v>15</v>
      </c>
      <c r="J27" s="10" t="s">
        <v>43</v>
      </c>
    </row>
    <row r="28" customFormat="false" ht="15.75" hidden="false" customHeight="false" outlineLevel="0" collapsed="false">
      <c r="A28" s="12" t="n">
        <v>16</v>
      </c>
      <c r="B28" s="8"/>
      <c r="C28" s="8"/>
      <c r="D28" s="8"/>
      <c r="E28" s="8"/>
      <c r="F28" s="13"/>
      <c r="G28" s="13" t="s">
        <v>15</v>
      </c>
      <c r="J28" s="10" t="s">
        <v>44</v>
      </c>
    </row>
    <row r="29" customFormat="false" ht="15.75" hidden="false" customHeight="false" outlineLevel="0" collapsed="false">
      <c r="A29" s="12" t="n">
        <v>17</v>
      </c>
      <c r="B29" s="8"/>
      <c r="C29" s="8"/>
      <c r="D29" s="8"/>
      <c r="E29" s="8"/>
      <c r="F29" s="13"/>
      <c r="G29" s="13" t="s">
        <v>15</v>
      </c>
      <c r="J29" s="10" t="s">
        <v>45</v>
      </c>
    </row>
    <row r="30" customFormat="false" ht="15.75" hidden="false" customHeight="false" outlineLevel="0" collapsed="false">
      <c r="A30" s="12" t="n">
        <v>18</v>
      </c>
      <c r="B30" s="8"/>
      <c r="C30" s="8"/>
      <c r="D30" s="8"/>
      <c r="E30" s="8"/>
      <c r="F30" s="13"/>
      <c r="G30" s="13" t="s">
        <v>15</v>
      </c>
      <c r="J30" s="10" t="s">
        <v>46</v>
      </c>
    </row>
    <row r="31" customFormat="false" ht="15.75" hidden="false" customHeight="false" outlineLevel="0" collapsed="false">
      <c r="A31" s="12" t="n">
        <v>19</v>
      </c>
      <c r="B31" s="8"/>
      <c r="C31" s="8"/>
      <c r="D31" s="8"/>
      <c r="E31" s="8"/>
      <c r="F31" s="13"/>
      <c r="G31" s="13" t="s">
        <v>15</v>
      </c>
      <c r="J31" s="10" t="s">
        <v>47</v>
      </c>
    </row>
    <row r="32" customFormat="false" ht="15.75" hidden="false" customHeight="false" outlineLevel="0" collapsed="false">
      <c r="A32" s="12" t="n">
        <v>20</v>
      </c>
      <c r="B32" s="8"/>
      <c r="C32" s="8"/>
      <c r="D32" s="8"/>
      <c r="E32" s="8"/>
      <c r="F32" s="13"/>
      <c r="G32" s="13" t="s">
        <v>15</v>
      </c>
      <c r="J32" s="10" t="s">
        <v>48</v>
      </c>
    </row>
    <row r="33" customFormat="false" ht="15.75" hidden="false" customHeight="false" outlineLevel="0" collapsed="false">
      <c r="A33" s="12" t="n">
        <v>21</v>
      </c>
      <c r="B33" s="8"/>
      <c r="C33" s="8"/>
      <c r="D33" s="8"/>
      <c r="E33" s="8"/>
      <c r="F33" s="13"/>
      <c r="G33" s="13" t="s">
        <v>15</v>
      </c>
      <c r="J33" s="10"/>
    </row>
    <row r="34" customFormat="false" ht="15.75" hidden="false" customHeight="false" outlineLevel="0" collapsed="false">
      <c r="A34" s="12" t="n">
        <v>22</v>
      </c>
      <c r="B34" s="8"/>
      <c r="C34" s="8"/>
      <c r="D34" s="8"/>
      <c r="E34" s="8"/>
      <c r="F34" s="13"/>
      <c r="G34" s="13" t="s">
        <v>15</v>
      </c>
      <c r="J34" s="10"/>
    </row>
    <row r="35" customFormat="false" ht="15.75" hidden="false" customHeight="false" outlineLevel="0" collapsed="false">
      <c r="A35" s="12" t="n">
        <v>23</v>
      </c>
      <c r="B35" s="8"/>
      <c r="C35" s="8"/>
      <c r="D35" s="8"/>
      <c r="E35" s="8"/>
      <c r="F35" s="13"/>
      <c r="G35" s="13" t="s">
        <v>15</v>
      </c>
      <c r="J35" s="10"/>
    </row>
    <row r="36" customFormat="false" ht="15.75" hidden="false" customHeight="false" outlineLevel="0" collapsed="false">
      <c r="A36" s="12" t="n">
        <v>24</v>
      </c>
      <c r="B36" s="8"/>
      <c r="C36" s="8"/>
      <c r="D36" s="8"/>
      <c r="E36" s="8"/>
      <c r="F36" s="13"/>
      <c r="G36" s="13" t="s">
        <v>15</v>
      </c>
      <c r="J36" s="10"/>
    </row>
    <row r="37" customFormat="false" ht="15.75" hidden="false" customHeight="false" outlineLevel="0" collapsed="false">
      <c r="A37" s="12" t="n">
        <v>25</v>
      </c>
      <c r="B37" s="8"/>
      <c r="C37" s="8"/>
      <c r="D37" s="8"/>
      <c r="E37" s="8"/>
      <c r="F37" s="13"/>
      <c r="G37" s="13" t="s">
        <v>15</v>
      </c>
      <c r="J37" s="10"/>
    </row>
    <row r="38" customFormat="false" ht="15.75" hidden="false" customHeight="false" outlineLevel="0" collapsed="false">
      <c r="A38" s="12" t="n">
        <v>26</v>
      </c>
      <c r="B38" s="8"/>
      <c r="C38" s="8"/>
      <c r="D38" s="8"/>
      <c r="E38" s="8"/>
      <c r="F38" s="13"/>
      <c r="G38" s="13" t="s">
        <v>15</v>
      </c>
      <c r="J38" s="10"/>
    </row>
    <row r="39" customFormat="false" ht="15.75" hidden="false" customHeight="false" outlineLevel="0" collapsed="false">
      <c r="A39" s="12" t="n">
        <v>27</v>
      </c>
      <c r="B39" s="8"/>
      <c r="C39" s="8"/>
      <c r="D39" s="8"/>
      <c r="E39" s="8"/>
      <c r="F39" s="13"/>
      <c r="G39" s="13" t="s">
        <v>15</v>
      </c>
      <c r="J39" s="10"/>
    </row>
    <row r="40" customFormat="false" ht="15.75" hidden="false" customHeight="false" outlineLevel="0" collapsed="false">
      <c r="A40" s="12" t="n">
        <v>28</v>
      </c>
      <c r="B40" s="8"/>
      <c r="C40" s="8"/>
      <c r="D40" s="8"/>
      <c r="E40" s="8"/>
      <c r="F40" s="13"/>
      <c r="G40" s="13" t="s">
        <v>15</v>
      </c>
      <c r="J40" s="10"/>
    </row>
    <row r="41" customFormat="false" ht="15.75" hidden="false" customHeight="false" outlineLevel="0" collapsed="false">
      <c r="A41" s="12" t="n">
        <v>29</v>
      </c>
      <c r="B41" s="8"/>
      <c r="C41" s="8"/>
      <c r="D41" s="8"/>
      <c r="E41" s="8"/>
      <c r="F41" s="13"/>
      <c r="G41" s="13" t="s">
        <v>15</v>
      </c>
      <c r="J41" s="10"/>
    </row>
    <row r="42" customFormat="false" ht="15.75" hidden="false" customHeight="false" outlineLevel="0" collapsed="false">
      <c r="A42" s="12" t="n">
        <v>30</v>
      </c>
      <c r="B42" s="8"/>
      <c r="C42" s="8"/>
      <c r="D42" s="8"/>
      <c r="E42" s="8"/>
      <c r="F42" s="13"/>
      <c r="G42" s="13" t="s">
        <v>15</v>
      </c>
      <c r="J42" s="10"/>
    </row>
    <row r="43" customFormat="false" ht="15.75" hidden="false" customHeight="false" outlineLevel="0" collapsed="false">
      <c r="A43" s="12" t="n">
        <v>31</v>
      </c>
      <c r="B43" s="8"/>
      <c r="C43" s="8"/>
      <c r="D43" s="8"/>
      <c r="E43" s="8"/>
      <c r="F43" s="13"/>
      <c r="G43" s="13" t="s">
        <v>15</v>
      </c>
      <c r="J43" s="10"/>
    </row>
    <row r="44" customFormat="false" ht="15.75" hidden="false" customHeight="false" outlineLevel="0" collapsed="false">
      <c r="A44" s="12" t="n">
        <v>32</v>
      </c>
      <c r="B44" s="8"/>
      <c r="C44" s="8"/>
      <c r="D44" s="8"/>
      <c r="E44" s="8"/>
      <c r="F44" s="13"/>
      <c r="G44" s="13" t="s">
        <v>15</v>
      </c>
      <c r="J44" s="10"/>
    </row>
    <row r="45" customFormat="false" ht="15.75" hidden="false" customHeight="false" outlineLevel="0" collapsed="false">
      <c r="A45" s="12" t="n">
        <v>33</v>
      </c>
      <c r="B45" s="8"/>
      <c r="C45" s="8"/>
      <c r="D45" s="8"/>
      <c r="E45" s="8"/>
      <c r="F45" s="13"/>
      <c r="G45" s="13" t="s">
        <v>15</v>
      </c>
      <c r="J45" s="10"/>
    </row>
    <row r="46" customFormat="false" ht="15.75" hidden="false" customHeight="false" outlineLevel="0" collapsed="false">
      <c r="A46" s="12" t="n">
        <v>34</v>
      </c>
      <c r="B46" s="8"/>
      <c r="C46" s="8"/>
      <c r="D46" s="8"/>
      <c r="E46" s="8"/>
      <c r="F46" s="13"/>
      <c r="G46" s="13" t="s">
        <v>15</v>
      </c>
      <c r="J46" s="10"/>
    </row>
    <row r="47" customFormat="false" ht="15.75" hidden="false" customHeight="false" outlineLevel="0" collapsed="false">
      <c r="A47" s="12" t="n">
        <v>35</v>
      </c>
      <c r="B47" s="8"/>
      <c r="C47" s="8"/>
      <c r="D47" s="8"/>
      <c r="E47" s="8"/>
      <c r="F47" s="13"/>
      <c r="G47" s="13" t="s">
        <v>15</v>
      </c>
      <c r="J47" s="10"/>
    </row>
    <row r="48" customFormat="false" ht="15.75" hidden="false" customHeight="false" outlineLevel="0" collapsed="false">
      <c r="A48" s="12" t="n">
        <v>36</v>
      </c>
      <c r="B48" s="8"/>
      <c r="C48" s="8"/>
      <c r="D48" s="8"/>
      <c r="E48" s="8"/>
      <c r="F48" s="13"/>
      <c r="G48" s="13" t="s">
        <v>15</v>
      </c>
      <c r="J48" s="10"/>
    </row>
    <row r="49" customFormat="false" ht="15.75" hidden="false" customHeight="false" outlineLevel="0" collapsed="false">
      <c r="A49" s="12" t="n">
        <v>37</v>
      </c>
      <c r="B49" s="8"/>
      <c r="C49" s="8"/>
      <c r="D49" s="8"/>
      <c r="E49" s="8"/>
      <c r="F49" s="13"/>
      <c r="G49" s="13" t="s">
        <v>15</v>
      </c>
      <c r="J49" s="10"/>
    </row>
    <row r="50" customFormat="false" ht="15.75" hidden="false" customHeight="false" outlineLevel="0" collapsed="false">
      <c r="A50" s="12" t="n">
        <v>38</v>
      </c>
      <c r="B50" s="8"/>
      <c r="C50" s="8"/>
      <c r="D50" s="8"/>
      <c r="E50" s="8"/>
      <c r="F50" s="13"/>
      <c r="G50" s="13" t="s">
        <v>15</v>
      </c>
      <c r="J50" s="10"/>
    </row>
    <row r="51" customFormat="false" ht="15.75" hidden="false" customHeight="false" outlineLevel="0" collapsed="false">
      <c r="A51" s="12" t="n">
        <v>39</v>
      </c>
      <c r="B51" s="8"/>
      <c r="C51" s="8"/>
      <c r="D51" s="8"/>
      <c r="E51" s="8"/>
      <c r="F51" s="13"/>
      <c r="G51" s="13" t="s">
        <v>15</v>
      </c>
      <c r="J51" s="10"/>
    </row>
    <row r="52" customFormat="false" ht="15.75" hidden="false" customHeight="false" outlineLevel="0" collapsed="false">
      <c r="A52" s="12" t="n">
        <v>40</v>
      </c>
      <c r="B52" s="8"/>
      <c r="C52" s="8"/>
      <c r="D52" s="8"/>
      <c r="E52" s="8"/>
      <c r="F52" s="13"/>
      <c r="G52" s="13" t="s">
        <v>15</v>
      </c>
      <c r="J52" s="10"/>
    </row>
    <row r="53" customFormat="false" ht="15.75" hidden="false" customHeight="false" outlineLevel="0" collapsed="false">
      <c r="A53" s="12" t="n">
        <v>41</v>
      </c>
      <c r="B53" s="8"/>
      <c r="C53" s="8"/>
      <c r="D53" s="8"/>
      <c r="E53" s="8"/>
      <c r="F53" s="13"/>
      <c r="G53" s="13" t="s">
        <v>15</v>
      </c>
      <c r="J53" s="10"/>
    </row>
    <row r="54" customFormat="false" ht="15.75" hidden="false" customHeight="false" outlineLevel="0" collapsed="false">
      <c r="A54" s="12" t="n">
        <v>42</v>
      </c>
      <c r="B54" s="8"/>
      <c r="C54" s="8"/>
      <c r="D54" s="8"/>
      <c r="E54" s="8"/>
      <c r="F54" s="13"/>
      <c r="G54" s="13" t="s">
        <v>15</v>
      </c>
      <c r="J54" s="10"/>
    </row>
    <row r="55" customFormat="false" ht="15.75" hidden="false" customHeight="false" outlineLevel="0" collapsed="false">
      <c r="A55" s="12" t="n">
        <v>43</v>
      </c>
      <c r="B55" s="8"/>
      <c r="C55" s="8"/>
      <c r="D55" s="8"/>
      <c r="E55" s="8"/>
      <c r="F55" s="13"/>
      <c r="G55" s="13" t="s">
        <v>15</v>
      </c>
      <c r="J55" s="10"/>
    </row>
    <row r="56" customFormat="false" ht="15.75" hidden="false" customHeight="false" outlineLevel="0" collapsed="false">
      <c r="A56" s="12" t="n">
        <v>44</v>
      </c>
      <c r="B56" s="8"/>
      <c r="C56" s="8"/>
      <c r="D56" s="8"/>
      <c r="E56" s="8"/>
      <c r="F56" s="13"/>
      <c r="G56" s="13" t="s">
        <v>15</v>
      </c>
      <c r="J56" s="10"/>
    </row>
    <row r="57" customFormat="false" ht="15.75" hidden="false" customHeight="false" outlineLevel="0" collapsed="false">
      <c r="A57" s="12" t="n">
        <v>45</v>
      </c>
      <c r="B57" s="8"/>
      <c r="C57" s="8"/>
      <c r="D57" s="8"/>
      <c r="E57" s="8"/>
      <c r="F57" s="13"/>
      <c r="G57" s="13" t="s">
        <v>15</v>
      </c>
      <c r="J57" s="10"/>
    </row>
    <row r="58" customFormat="false" ht="15.75" hidden="false" customHeight="false" outlineLevel="0" collapsed="false">
      <c r="A58" s="12" t="n">
        <v>46</v>
      </c>
      <c r="B58" s="8"/>
      <c r="C58" s="8"/>
      <c r="D58" s="8"/>
      <c r="E58" s="8"/>
      <c r="F58" s="13"/>
      <c r="G58" s="13" t="s">
        <v>15</v>
      </c>
      <c r="J58" s="10"/>
    </row>
    <row r="59" customFormat="false" ht="15.75" hidden="false" customHeight="false" outlineLevel="0" collapsed="false">
      <c r="A59" s="12" t="n">
        <v>47</v>
      </c>
      <c r="B59" s="8"/>
      <c r="C59" s="8"/>
      <c r="D59" s="8"/>
      <c r="E59" s="8"/>
      <c r="F59" s="13"/>
      <c r="G59" s="13" t="s">
        <v>15</v>
      </c>
      <c r="J59" s="10"/>
    </row>
    <row r="60" customFormat="false" ht="15.75" hidden="false" customHeight="false" outlineLevel="0" collapsed="false">
      <c r="A60" s="12" t="n">
        <v>48</v>
      </c>
      <c r="B60" s="8"/>
      <c r="C60" s="8"/>
      <c r="D60" s="8"/>
      <c r="E60" s="8"/>
      <c r="F60" s="13"/>
      <c r="G60" s="13" t="s">
        <v>15</v>
      </c>
      <c r="J60" s="10"/>
    </row>
    <row r="61" customFormat="false" ht="15.75" hidden="false" customHeight="false" outlineLevel="0" collapsed="false">
      <c r="A61" s="12" t="n">
        <v>49</v>
      </c>
      <c r="B61" s="8"/>
      <c r="C61" s="8"/>
      <c r="D61" s="8"/>
      <c r="E61" s="8"/>
      <c r="F61" s="13"/>
      <c r="G61" s="13" t="s">
        <v>15</v>
      </c>
      <c r="J61" s="10"/>
    </row>
    <row r="62" customFormat="false" ht="15.75" hidden="false" customHeight="false" outlineLevel="0" collapsed="false">
      <c r="A62" s="12" t="n">
        <v>50</v>
      </c>
      <c r="B62" s="8"/>
      <c r="C62" s="8"/>
      <c r="D62" s="8"/>
      <c r="E62" s="8"/>
      <c r="F62" s="13"/>
      <c r="G62" s="13" t="s">
        <v>15</v>
      </c>
      <c r="J62" s="10"/>
    </row>
    <row r="63" customFormat="false" ht="15.75" hidden="true" customHeight="false" outlineLevel="0" collapsed="false">
      <c r="A63" s="12" t="n">
        <v>51</v>
      </c>
      <c r="B63" s="8"/>
      <c r="C63" s="8"/>
      <c r="D63" s="8"/>
      <c r="E63" s="8"/>
      <c r="F63" s="13"/>
      <c r="G63" s="13" t="s">
        <v>15</v>
      </c>
      <c r="J63" s="10"/>
    </row>
    <row r="64" customFormat="false" ht="15.75" hidden="true" customHeight="false" outlineLevel="0" collapsed="false">
      <c r="A64" s="12" t="n">
        <v>52</v>
      </c>
      <c r="B64" s="8"/>
      <c r="C64" s="8"/>
      <c r="D64" s="8"/>
      <c r="E64" s="8"/>
      <c r="F64" s="13"/>
      <c r="G64" s="13" t="s">
        <v>15</v>
      </c>
      <c r="J64" s="10"/>
    </row>
    <row r="65" customFormat="false" ht="15.75" hidden="true" customHeight="false" outlineLevel="0" collapsed="false">
      <c r="A65" s="12" t="n">
        <v>53</v>
      </c>
      <c r="B65" s="8"/>
      <c r="C65" s="8"/>
      <c r="D65" s="8"/>
      <c r="E65" s="8"/>
      <c r="F65" s="13"/>
      <c r="G65" s="13" t="s">
        <v>15</v>
      </c>
      <c r="J65" s="10"/>
    </row>
    <row r="66" customFormat="false" ht="15.75" hidden="true" customHeight="false" outlineLevel="0" collapsed="false">
      <c r="A66" s="12" t="n">
        <v>54</v>
      </c>
      <c r="B66" s="8"/>
      <c r="C66" s="8"/>
      <c r="D66" s="8"/>
      <c r="E66" s="8"/>
      <c r="F66" s="13"/>
      <c r="G66" s="13" t="s">
        <v>15</v>
      </c>
      <c r="J66" s="10"/>
    </row>
    <row r="67" customFormat="false" ht="15.75" hidden="true" customHeight="false" outlineLevel="0" collapsed="false">
      <c r="A67" s="12" t="n">
        <v>55</v>
      </c>
      <c r="B67" s="8"/>
      <c r="C67" s="8"/>
      <c r="D67" s="8"/>
      <c r="E67" s="8"/>
      <c r="F67" s="13"/>
      <c r="G67" s="13" t="s">
        <v>15</v>
      </c>
      <c r="J67" s="10"/>
    </row>
    <row r="68" customFormat="false" ht="15.75" hidden="true" customHeight="false" outlineLevel="0" collapsed="false">
      <c r="A68" s="12" t="n">
        <v>56</v>
      </c>
      <c r="B68" s="8"/>
      <c r="C68" s="8"/>
      <c r="D68" s="8"/>
      <c r="E68" s="8"/>
      <c r="F68" s="13"/>
      <c r="G68" s="13" t="s">
        <v>15</v>
      </c>
      <c r="J68" s="10"/>
    </row>
    <row r="69" customFormat="false" ht="15.75" hidden="true" customHeight="false" outlineLevel="0" collapsed="false">
      <c r="A69" s="12" t="n">
        <v>57</v>
      </c>
      <c r="B69" s="8"/>
      <c r="C69" s="8"/>
      <c r="D69" s="8"/>
      <c r="E69" s="8"/>
      <c r="F69" s="13"/>
      <c r="G69" s="13" t="s">
        <v>15</v>
      </c>
      <c r="J69" s="10"/>
    </row>
    <row r="70" customFormat="false" ht="15.75" hidden="true" customHeight="false" outlineLevel="0" collapsed="false">
      <c r="A70" s="12" t="n">
        <v>58</v>
      </c>
      <c r="B70" s="8"/>
      <c r="C70" s="8"/>
      <c r="D70" s="8"/>
      <c r="E70" s="8"/>
      <c r="F70" s="13"/>
      <c r="G70" s="13" t="s">
        <v>15</v>
      </c>
      <c r="J70" s="10"/>
    </row>
    <row r="71" customFormat="false" ht="15.75" hidden="true" customHeight="false" outlineLevel="0" collapsed="false">
      <c r="A71" s="12" t="n">
        <v>59</v>
      </c>
      <c r="B71" s="8"/>
      <c r="C71" s="8"/>
      <c r="D71" s="8"/>
      <c r="E71" s="8"/>
      <c r="F71" s="13"/>
      <c r="G71" s="13" t="s">
        <v>15</v>
      </c>
      <c r="J71" s="10"/>
    </row>
    <row r="72" customFormat="false" ht="15.75" hidden="true" customHeight="false" outlineLevel="0" collapsed="false">
      <c r="A72" s="12" t="n">
        <v>60</v>
      </c>
      <c r="B72" s="8"/>
      <c r="C72" s="8"/>
      <c r="D72" s="8"/>
      <c r="E72" s="8"/>
      <c r="F72" s="13"/>
      <c r="G72" s="13" t="s">
        <v>15</v>
      </c>
      <c r="J72" s="10"/>
    </row>
    <row r="73" customFormat="false" ht="15.75" hidden="true" customHeight="false" outlineLevel="0" collapsed="false">
      <c r="A73" s="12" t="n">
        <v>61</v>
      </c>
      <c r="B73" s="8"/>
      <c r="C73" s="8"/>
      <c r="D73" s="8"/>
      <c r="E73" s="8"/>
      <c r="F73" s="13"/>
      <c r="G73" s="13" t="s">
        <v>15</v>
      </c>
      <c r="J73" s="10"/>
    </row>
    <row r="74" customFormat="false" ht="15.75" hidden="true" customHeight="false" outlineLevel="0" collapsed="false">
      <c r="A74" s="12" t="n">
        <v>62</v>
      </c>
      <c r="B74" s="8"/>
      <c r="C74" s="8"/>
      <c r="D74" s="8"/>
      <c r="E74" s="8"/>
      <c r="F74" s="13"/>
      <c r="G74" s="13" t="s">
        <v>15</v>
      </c>
      <c r="J74" s="10"/>
    </row>
    <row r="75" customFormat="false" ht="15.75" hidden="true" customHeight="false" outlineLevel="0" collapsed="false">
      <c r="A75" s="12" t="n">
        <v>63</v>
      </c>
      <c r="B75" s="8"/>
      <c r="C75" s="8"/>
      <c r="D75" s="8"/>
      <c r="E75" s="8"/>
      <c r="F75" s="13"/>
      <c r="G75" s="13" t="s">
        <v>15</v>
      </c>
      <c r="J75" s="10"/>
    </row>
    <row r="76" customFormat="false" ht="15.75" hidden="true" customHeight="false" outlineLevel="0" collapsed="false">
      <c r="A76" s="12" t="n">
        <v>64</v>
      </c>
      <c r="B76" s="8"/>
      <c r="C76" s="8"/>
      <c r="D76" s="8"/>
      <c r="E76" s="8"/>
      <c r="F76" s="13"/>
      <c r="G76" s="13" t="s">
        <v>15</v>
      </c>
      <c r="J76" s="10"/>
    </row>
    <row r="77" customFormat="false" ht="15.75" hidden="true" customHeight="false" outlineLevel="0" collapsed="false">
      <c r="A77" s="12" t="n">
        <v>65</v>
      </c>
      <c r="B77" s="8"/>
      <c r="C77" s="8"/>
      <c r="D77" s="8"/>
      <c r="E77" s="8"/>
      <c r="F77" s="13"/>
      <c r="G77" s="13" t="s">
        <v>15</v>
      </c>
      <c r="J77" s="10"/>
    </row>
    <row r="78" customFormat="false" ht="15.75" hidden="true" customHeight="false" outlineLevel="0" collapsed="false">
      <c r="A78" s="12" t="n">
        <v>66</v>
      </c>
      <c r="B78" s="8"/>
      <c r="C78" s="8"/>
      <c r="D78" s="8"/>
      <c r="E78" s="8"/>
      <c r="F78" s="13"/>
      <c r="G78" s="13" t="s">
        <v>15</v>
      </c>
      <c r="J78" s="10"/>
    </row>
    <row r="79" customFormat="false" ht="15.75" hidden="true" customHeight="false" outlineLevel="0" collapsed="false">
      <c r="A79" s="12" t="n">
        <v>67</v>
      </c>
      <c r="B79" s="8"/>
      <c r="C79" s="8"/>
      <c r="D79" s="8"/>
      <c r="E79" s="8"/>
      <c r="F79" s="13"/>
      <c r="G79" s="13" t="s">
        <v>15</v>
      </c>
      <c r="J79" s="10"/>
    </row>
    <row r="80" customFormat="false" ht="15.75" hidden="true" customHeight="false" outlineLevel="0" collapsed="false">
      <c r="A80" s="12" t="n">
        <v>68</v>
      </c>
      <c r="B80" s="8"/>
      <c r="C80" s="8"/>
      <c r="D80" s="8"/>
      <c r="E80" s="8"/>
      <c r="F80" s="13"/>
      <c r="G80" s="13" t="s">
        <v>15</v>
      </c>
      <c r="J80" s="10"/>
    </row>
    <row r="81" customFormat="false" ht="15.75" hidden="true" customHeight="false" outlineLevel="0" collapsed="false">
      <c r="A81" s="12" t="n">
        <v>69</v>
      </c>
      <c r="B81" s="8"/>
      <c r="C81" s="8"/>
      <c r="D81" s="8"/>
      <c r="E81" s="8"/>
      <c r="F81" s="13"/>
      <c r="G81" s="13" t="s">
        <v>15</v>
      </c>
      <c r="J81" s="10"/>
    </row>
    <row r="82" customFormat="false" ht="15.75" hidden="true" customHeight="false" outlineLevel="0" collapsed="false">
      <c r="A82" s="12" t="n">
        <v>70</v>
      </c>
      <c r="B82" s="8"/>
      <c r="C82" s="8"/>
      <c r="D82" s="8"/>
      <c r="E82" s="8"/>
      <c r="F82" s="13"/>
      <c r="G82" s="13" t="s">
        <v>15</v>
      </c>
      <c r="J82" s="10"/>
    </row>
    <row r="83" customFormat="false" ht="15.75" hidden="true" customHeight="false" outlineLevel="0" collapsed="false">
      <c r="A83" s="12" t="n">
        <v>71</v>
      </c>
      <c r="B83" s="8"/>
      <c r="C83" s="8"/>
      <c r="D83" s="8"/>
      <c r="E83" s="8"/>
      <c r="F83" s="13"/>
      <c r="G83" s="13" t="s">
        <v>15</v>
      </c>
      <c r="J83" s="10"/>
    </row>
    <row r="84" customFormat="false" ht="15.75" hidden="true" customHeight="false" outlineLevel="0" collapsed="false">
      <c r="A84" s="12" t="n">
        <v>72</v>
      </c>
      <c r="B84" s="8"/>
      <c r="C84" s="8"/>
      <c r="D84" s="8"/>
      <c r="E84" s="8"/>
      <c r="F84" s="13"/>
      <c r="G84" s="13" t="s">
        <v>15</v>
      </c>
      <c r="J84" s="10"/>
    </row>
    <row r="85" customFormat="false" ht="15.75" hidden="true" customHeight="false" outlineLevel="0" collapsed="false">
      <c r="A85" s="12" t="n">
        <v>73</v>
      </c>
      <c r="B85" s="8"/>
      <c r="C85" s="8"/>
      <c r="D85" s="8"/>
      <c r="E85" s="8"/>
      <c r="F85" s="13"/>
      <c r="G85" s="13" t="s">
        <v>15</v>
      </c>
      <c r="J85" s="10"/>
    </row>
    <row r="86" customFormat="false" ht="15.75" hidden="true" customHeight="false" outlineLevel="0" collapsed="false">
      <c r="A86" s="12" t="n">
        <v>74</v>
      </c>
      <c r="B86" s="8"/>
      <c r="C86" s="8"/>
      <c r="D86" s="8"/>
      <c r="E86" s="8"/>
      <c r="F86" s="13"/>
      <c r="G86" s="13" t="s">
        <v>15</v>
      </c>
      <c r="J86" s="10"/>
    </row>
    <row r="87" customFormat="false" ht="15.75" hidden="true" customHeight="false" outlineLevel="0" collapsed="false">
      <c r="A87" s="12" t="n">
        <v>75</v>
      </c>
      <c r="B87" s="8"/>
      <c r="C87" s="8"/>
      <c r="D87" s="8"/>
      <c r="E87" s="8"/>
      <c r="F87" s="13"/>
      <c r="G87" s="13" t="s">
        <v>15</v>
      </c>
      <c r="J87" s="10"/>
    </row>
    <row r="88" customFormat="false" ht="15.75" hidden="true" customHeight="false" outlineLevel="0" collapsed="false">
      <c r="A88" s="12" t="n">
        <v>76</v>
      </c>
      <c r="B88" s="8"/>
      <c r="C88" s="8"/>
      <c r="D88" s="8"/>
      <c r="E88" s="8"/>
      <c r="F88" s="13"/>
      <c r="G88" s="13" t="s">
        <v>15</v>
      </c>
      <c r="J88" s="10"/>
    </row>
    <row r="89" customFormat="false" ht="15.75" hidden="true" customHeight="false" outlineLevel="0" collapsed="false">
      <c r="A89" s="12" t="n">
        <v>77</v>
      </c>
      <c r="B89" s="8"/>
      <c r="C89" s="8"/>
      <c r="D89" s="8"/>
      <c r="E89" s="8"/>
      <c r="F89" s="13"/>
      <c r="G89" s="13" t="s">
        <v>15</v>
      </c>
      <c r="J89" s="10"/>
    </row>
    <row r="90" customFormat="false" ht="15.75" hidden="true" customHeight="false" outlineLevel="0" collapsed="false">
      <c r="A90" s="12" t="n">
        <v>78</v>
      </c>
      <c r="B90" s="8"/>
      <c r="C90" s="8"/>
      <c r="D90" s="8"/>
      <c r="E90" s="8"/>
      <c r="F90" s="13"/>
      <c r="G90" s="13" t="s">
        <v>15</v>
      </c>
      <c r="J90" s="10"/>
    </row>
    <row r="91" customFormat="false" ht="15.75" hidden="true" customHeight="false" outlineLevel="0" collapsed="false">
      <c r="A91" s="12" t="n">
        <v>79</v>
      </c>
      <c r="B91" s="8"/>
      <c r="C91" s="8"/>
      <c r="D91" s="8"/>
      <c r="E91" s="8"/>
      <c r="F91" s="13"/>
      <c r="G91" s="13" t="s">
        <v>15</v>
      </c>
      <c r="J91" s="10"/>
    </row>
    <row r="92" customFormat="false" ht="15.75" hidden="true" customHeight="false" outlineLevel="0" collapsed="false">
      <c r="A92" s="12" t="n">
        <v>80</v>
      </c>
      <c r="B92" s="8"/>
      <c r="C92" s="8"/>
      <c r="D92" s="8"/>
      <c r="E92" s="8"/>
      <c r="F92" s="13"/>
      <c r="G92" s="13" t="s">
        <v>15</v>
      </c>
      <c r="J92" s="10"/>
    </row>
    <row r="93" customFormat="false" ht="15.75" hidden="true" customHeight="false" outlineLevel="0" collapsed="false">
      <c r="A93" s="12" t="n">
        <v>81</v>
      </c>
      <c r="B93" s="8"/>
      <c r="C93" s="8"/>
      <c r="D93" s="8"/>
      <c r="E93" s="8"/>
      <c r="F93" s="13"/>
      <c r="G93" s="13" t="s">
        <v>15</v>
      </c>
      <c r="J93" s="10"/>
    </row>
    <row r="94" customFormat="false" ht="15.75" hidden="true" customHeight="false" outlineLevel="0" collapsed="false">
      <c r="A94" s="12" t="n">
        <v>82</v>
      </c>
      <c r="B94" s="8"/>
      <c r="C94" s="8"/>
      <c r="D94" s="8"/>
      <c r="E94" s="8"/>
      <c r="F94" s="13"/>
      <c r="G94" s="13" t="s">
        <v>15</v>
      </c>
      <c r="J94" s="10"/>
    </row>
    <row r="95" customFormat="false" ht="15.75" hidden="true" customHeight="false" outlineLevel="0" collapsed="false">
      <c r="A95" s="12" t="n">
        <v>83</v>
      </c>
      <c r="B95" s="8"/>
      <c r="C95" s="8"/>
      <c r="D95" s="8"/>
      <c r="E95" s="8"/>
      <c r="F95" s="13"/>
      <c r="G95" s="13" t="s">
        <v>15</v>
      </c>
      <c r="J95" s="10"/>
    </row>
    <row r="96" customFormat="false" ht="15.75" hidden="true" customHeight="false" outlineLevel="0" collapsed="false">
      <c r="A96" s="12" t="n">
        <v>84</v>
      </c>
      <c r="B96" s="8"/>
      <c r="C96" s="8"/>
      <c r="D96" s="8"/>
      <c r="E96" s="8"/>
      <c r="F96" s="13"/>
      <c r="G96" s="13" t="s">
        <v>15</v>
      </c>
      <c r="J96" s="10"/>
    </row>
    <row r="97" customFormat="false" ht="16.5" hidden="true" customHeight="false" outlineLevel="0" collapsed="false">
      <c r="A97" s="14" t="n">
        <v>85</v>
      </c>
      <c r="B97" s="15"/>
      <c r="C97" s="16"/>
      <c r="D97" s="16"/>
      <c r="E97" s="16"/>
      <c r="F97" s="17"/>
      <c r="G97" s="17" t="s">
        <v>15</v>
      </c>
      <c r="J97" s="18"/>
    </row>
    <row r="98" customFormat="false" ht="7.5" hidden="false" customHeight="true" outlineLevel="0" collapsed="false">
      <c r="A98" s="19"/>
      <c r="B98" s="20"/>
      <c r="C98" s="20"/>
      <c r="D98" s="20"/>
      <c r="E98" s="20"/>
      <c r="F98" s="21"/>
      <c r="G98" s="21"/>
    </row>
    <row r="99" customFormat="false" ht="15.75" hidden="false" customHeight="false" outlineLevel="0" collapsed="false">
      <c r="A99" s="22" t="n">
        <v>1</v>
      </c>
      <c r="B99" s="8" t="n">
        <v>55790815</v>
      </c>
      <c r="C99" s="8" t="s">
        <v>49</v>
      </c>
      <c r="D99" s="8" t="s">
        <v>50</v>
      </c>
      <c r="E99" s="8" t="s">
        <v>41</v>
      </c>
      <c r="F99" s="13" t="n">
        <v>41772</v>
      </c>
      <c r="G99" s="13" t="s">
        <v>51</v>
      </c>
    </row>
    <row r="100" customFormat="false" ht="15.75" hidden="false" customHeight="false" outlineLevel="0" collapsed="false">
      <c r="A100" s="12" t="n">
        <v>2</v>
      </c>
      <c r="B100" s="8" t="n">
        <v>890767</v>
      </c>
      <c r="C100" s="8" t="s">
        <v>52</v>
      </c>
      <c r="D100" s="8" t="s">
        <v>53</v>
      </c>
      <c r="E100" s="8" t="s">
        <v>10</v>
      </c>
      <c r="F100" s="13" t="n">
        <v>41858</v>
      </c>
      <c r="G100" s="13" t="s">
        <v>51</v>
      </c>
    </row>
    <row r="101" customFormat="false" ht="15" hidden="false" customHeight="false" outlineLevel="0" collapsed="false">
      <c r="A101" s="12" t="n">
        <v>3</v>
      </c>
      <c r="B101" s="8" t="n">
        <v>859025</v>
      </c>
      <c r="C101" s="8" t="s">
        <v>54</v>
      </c>
      <c r="D101" s="8" t="s">
        <v>55</v>
      </c>
      <c r="E101" s="8" t="s">
        <v>18</v>
      </c>
      <c r="F101" s="13" t="n">
        <v>41414</v>
      </c>
      <c r="G101" s="13" t="s">
        <v>51</v>
      </c>
    </row>
    <row r="102" customFormat="false" ht="15.75" hidden="false" customHeight="false" outlineLevel="0" collapsed="false">
      <c r="A102" s="12" t="n">
        <v>4</v>
      </c>
      <c r="B102" s="8" t="n">
        <v>55760161</v>
      </c>
      <c r="C102" s="8" t="s">
        <v>56</v>
      </c>
      <c r="D102" s="8" t="s">
        <v>57</v>
      </c>
      <c r="E102" s="8" t="s">
        <v>18</v>
      </c>
      <c r="F102" s="13" t="n">
        <v>41590</v>
      </c>
      <c r="G102" s="13" t="s">
        <v>51</v>
      </c>
    </row>
    <row r="103" customFormat="false" ht="15.75" hidden="false" customHeight="false" outlineLevel="0" collapsed="false">
      <c r="A103" s="12" t="n">
        <v>5</v>
      </c>
      <c r="B103" s="8" t="n">
        <v>55791273</v>
      </c>
      <c r="C103" s="8" t="s">
        <v>58</v>
      </c>
      <c r="D103" s="8" t="s">
        <v>59</v>
      </c>
      <c r="E103" s="8" t="s">
        <v>18</v>
      </c>
      <c r="F103" s="13" t="n">
        <v>41479</v>
      </c>
      <c r="G103" s="13" t="s">
        <v>51</v>
      </c>
    </row>
    <row r="104" customFormat="false" ht="15.75" hidden="false" customHeight="false" outlineLevel="0" collapsed="false">
      <c r="A104" s="12" t="n">
        <v>6</v>
      </c>
      <c r="B104" s="8" t="n">
        <v>55793039</v>
      </c>
      <c r="C104" s="8" t="s">
        <v>60</v>
      </c>
      <c r="D104" s="8" t="s">
        <v>61</v>
      </c>
      <c r="E104" s="8" t="s">
        <v>18</v>
      </c>
      <c r="F104" s="13" t="n">
        <v>41528</v>
      </c>
      <c r="G104" s="13" t="s">
        <v>51</v>
      </c>
    </row>
    <row r="105" customFormat="false" ht="15.75" hidden="false" customHeight="false" outlineLevel="0" collapsed="false">
      <c r="A105" s="12" t="n">
        <v>7</v>
      </c>
      <c r="B105" s="8" t="n">
        <v>891142</v>
      </c>
      <c r="C105" s="8" t="s">
        <v>35</v>
      </c>
      <c r="D105" s="8" t="s">
        <v>62</v>
      </c>
      <c r="E105" s="8" t="s">
        <v>18</v>
      </c>
      <c r="F105" s="13" t="n">
        <v>41689</v>
      </c>
      <c r="G105" s="13" t="s">
        <v>51</v>
      </c>
    </row>
    <row r="106" customFormat="false" ht="15.75" hidden="false" customHeight="false" outlineLevel="0" collapsed="false">
      <c r="A106" s="12" t="n">
        <v>8</v>
      </c>
      <c r="B106" s="8" t="n">
        <v>888295</v>
      </c>
      <c r="C106" s="8" t="s">
        <v>63</v>
      </c>
      <c r="D106" s="8" t="s">
        <v>64</v>
      </c>
      <c r="E106" s="8" t="s">
        <v>26</v>
      </c>
      <c r="F106" s="13" t="n">
        <v>41793</v>
      </c>
      <c r="G106" s="13" t="s">
        <v>51</v>
      </c>
    </row>
    <row r="107" customFormat="false" ht="15.75" hidden="false" customHeight="false" outlineLevel="0" collapsed="false">
      <c r="A107" s="12" t="n">
        <v>9</v>
      </c>
      <c r="B107" s="8" t="n">
        <v>888133</v>
      </c>
      <c r="C107" s="8" t="s">
        <v>65</v>
      </c>
      <c r="D107" s="8" t="s">
        <v>62</v>
      </c>
      <c r="E107" s="8" t="s">
        <v>26</v>
      </c>
      <c r="F107" s="13" t="n">
        <v>41761</v>
      </c>
      <c r="G107" s="13" t="s">
        <v>51</v>
      </c>
    </row>
    <row r="108" customFormat="false" ht="15.75" hidden="false" customHeight="false" outlineLevel="0" collapsed="false">
      <c r="A108" s="12" t="n">
        <v>10</v>
      </c>
      <c r="B108" s="8" t="n">
        <v>888080</v>
      </c>
      <c r="C108" s="8" t="s">
        <v>66</v>
      </c>
      <c r="D108" s="8" t="s">
        <v>67</v>
      </c>
      <c r="E108" s="8" t="s">
        <v>21</v>
      </c>
      <c r="F108" s="13" t="n">
        <v>41414</v>
      </c>
      <c r="G108" s="13" t="s">
        <v>51</v>
      </c>
    </row>
    <row r="109" customFormat="false" ht="15.75" hidden="false" customHeight="false" outlineLevel="0" collapsed="false">
      <c r="A109" s="12" t="n">
        <v>11</v>
      </c>
      <c r="B109" s="8" t="n">
        <v>891798</v>
      </c>
      <c r="C109" s="8" t="s">
        <v>68</v>
      </c>
      <c r="D109" s="8" t="s">
        <v>69</v>
      </c>
      <c r="E109" s="8" t="s">
        <v>10</v>
      </c>
      <c r="F109" s="13" t="n">
        <v>41690</v>
      </c>
      <c r="G109" s="13" t="s">
        <v>51</v>
      </c>
    </row>
    <row r="110" customFormat="false" ht="15.75" hidden="false" customHeight="false" outlineLevel="0" collapsed="false">
      <c r="A110" s="12" t="n">
        <v>12</v>
      </c>
      <c r="B110" s="8" t="n">
        <v>860582</v>
      </c>
      <c r="C110" s="8" t="s">
        <v>70</v>
      </c>
      <c r="D110" s="8" t="s">
        <v>71</v>
      </c>
      <c r="E110" s="8" t="s">
        <v>32</v>
      </c>
      <c r="F110" s="13" t="n">
        <v>41461</v>
      </c>
      <c r="G110" s="13" t="s">
        <v>51</v>
      </c>
    </row>
    <row r="111" customFormat="false" ht="15.75" hidden="false" customHeight="false" outlineLevel="0" collapsed="false">
      <c r="A111" s="12" t="n">
        <v>13</v>
      </c>
      <c r="B111" s="8" t="n">
        <v>890858</v>
      </c>
      <c r="C111" s="8" t="s">
        <v>72</v>
      </c>
      <c r="D111" s="8" t="s">
        <v>73</v>
      </c>
      <c r="E111" s="8" t="s">
        <v>32</v>
      </c>
      <c r="F111" s="13" t="n">
        <v>41400</v>
      </c>
      <c r="G111" s="13" t="s">
        <v>51</v>
      </c>
    </row>
    <row r="112" customFormat="false" ht="15.75" hidden="false" customHeight="false" outlineLevel="0" collapsed="false">
      <c r="A112" s="12" t="n">
        <v>14</v>
      </c>
      <c r="B112" s="8" t="n">
        <v>55722817</v>
      </c>
      <c r="C112" s="8" t="s">
        <v>74</v>
      </c>
      <c r="D112" s="8" t="s">
        <v>75</v>
      </c>
      <c r="E112" s="8" t="s">
        <v>32</v>
      </c>
      <c r="F112" s="13" t="n">
        <v>41284</v>
      </c>
      <c r="G112" s="13" t="s">
        <v>51</v>
      </c>
    </row>
    <row r="113" customFormat="false" ht="15.75" hidden="false" customHeight="false" outlineLevel="0" collapsed="false">
      <c r="A113" s="12" t="n">
        <v>15</v>
      </c>
      <c r="B113" s="8" t="n">
        <v>892250</v>
      </c>
      <c r="C113" s="8" t="s">
        <v>76</v>
      </c>
      <c r="D113" s="8" t="s">
        <v>77</v>
      </c>
      <c r="E113" s="8" t="s">
        <v>32</v>
      </c>
      <c r="F113" s="13" t="n">
        <v>41750</v>
      </c>
      <c r="G113" s="13" t="s">
        <v>51</v>
      </c>
    </row>
    <row r="114" customFormat="false" ht="15.75" hidden="false" customHeight="false" outlineLevel="0" collapsed="false">
      <c r="A114" s="12" t="n">
        <v>16</v>
      </c>
      <c r="B114" s="8" t="n">
        <v>890849</v>
      </c>
      <c r="C114" s="8" t="s">
        <v>78</v>
      </c>
      <c r="D114" s="8" t="s">
        <v>79</v>
      </c>
      <c r="E114" s="8" t="s">
        <v>32</v>
      </c>
      <c r="F114" s="13" t="n">
        <v>41516</v>
      </c>
      <c r="G114" s="13" t="s">
        <v>51</v>
      </c>
    </row>
    <row r="115" customFormat="false" ht="15.75" hidden="false" customHeight="false" outlineLevel="0" collapsed="false">
      <c r="A115" s="12" t="n">
        <v>17</v>
      </c>
      <c r="B115" s="8" t="n">
        <v>857530</v>
      </c>
      <c r="C115" s="8" t="s">
        <v>80</v>
      </c>
      <c r="D115" s="8" t="s">
        <v>81</v>
      </c>
      <c r="E115" s="8" t="s">
        <v>32</v>
      </c>
      <c r="F115" s="13" t="n">
        <v>41746</v>
      </c>
      <c r="G115" s="13" t="s">
        <v>51</v>
      </c>
    </row>
    <row r="116" customFormat="false" ht="15.75" hidden="false" customHeight="false" outlineLevel="0" collapsed="false">
      <c r="A116" s="12" t="n">
        <v>18</v>
      </c>
      <c r="B116" s="8" t="n">
        <v>892621</v>
      </c>
      <c r="C116" s="8" t="s">
        <v>82</v>
      </c>
      <c r="D116" s="8" t="s">
        <v>83</v>
      </c>
      <c r="E116" s="8" t="s">
        <v>18</v>
      </c>
      <c r="F116" s="13" t="n">
        <v>41411</v>
      </c>
      <c r="G116" s="13" t="s">
        <v>51</v>
      </c>
    </row>
    <row r="117" customFormat="false" ht="15.75" hidden="false" customHeight="false" outlineLevel="0" collapsed="false">
      <c r="A117" s="12" t="n">
        <v>19</v>
      </c>
      <c r="B117" s="8" t="n">
        <v>891943</v>
      </c>
      <c r="C117" s="8" t="s">
        <v>84</v>
      </c>
      <c r="D117" s="8" t="s">
        <v>85</v>
      </c>
      <c r="E117" s="8" t="s">
        <v>18</v>
      </c>
      <c r="F117" s="13" t="n">
        <v>41932</v>
      </c>
      <c r="G117" s="13" t="s">
        <v>51</v>
      </c>
    </row>
    <row r="118" customFormat="false" ht="15.75" hidden="false" customHeight="false" outlineLevel="0" collapsed="false">
      <c r="A118" s="12" t="n">
        <v>20</v>
      </c>
      <c r="B118" s="8" t="n">
        <v>892917</v>
      </c>
      <c r="C118" s="8" t="s">
        <v>86</v>
      </c>
      <c r="D118" s="8" t="s">
        <v>9</v>
      </c>
      <c r="E118" s="8" t="s">
        <v>18</v>
      </c>
      <c r="F118" s="13" t="n">
        <v>41632</v>
      </c>
      <c r="G118" s="13" t="s">
        <v>51</v>
      </c>
    </row>
    <row r="119" customFormat="false" ht="15.75" hidden="false" customHeight="false" outlineLevel="0" collapsed="false">
      <c r="A119" s="12" t="n">
        <v>21</v>
      </c>
      <c r="B119" s="8" t="n">
        <v>855503</v>
      </c>
      <c r="C119" s="8" t="s">
        <v>87</v>
      </c>
      <c r="D119" s="8" t="s">
        <v>88</v>
      </c>
      <c r="E119" s="8" t="s">
        <v>10</v>
      </c>
      <c r="F119" s="13" t="n">
        <v>41469</v>
      </c>
      <c r="G119" s="13" t="s">
        <v>51</v>
      </c>
    </row>
    <row r="120" customFormat="false" ht="15.75" hidden="false" customHeight="false" outlineLevel="0" collapsed="false">
      <c r="A120" s="12" t="n">
        <v>22</v>
      </c>
      <c r="B120" s="8" t="n">
        <v>55797374</v>
      </c>
      <c r="C120" s="8" t="s">
        <v>89</v>
      </c>
      <c r="D120" s="8" t="s">
        <v>90</v>
      </c>
      <c r="E120" s="8" t="s">
        <v>14</v>
      </c>
      <c r="F120" s="13" t="n">
        <v>41315</v>
      </c>
      <c r="G120" s="13" t="s">
        <v>51</v>
      </c>
    </row>
    <row r="121" customFormat="false" ht="15.75" hidden="false" customHeight="false" outlineLevel="0" collapsed="false">
      <c r="A121" s="12" t="n">
        <v>23</v>
      </c>
      <c r="B121" s="8" t="n">
        <v>857265</v>
      </c>
      <c r="C121" s="8" t="s">
        <v>91</v>
      </c>
      <c r="D121" s="8" t="s">
        <v>92</v>
      </c>
      <c r="E121" s="8" t="s">
        <v>29</v>
      </c>
      <c r="F121" s="13" t="n">
        <v>41751</v>
      </c>
      <c r="G121" s="13" t="s">
        <v>51</v>
      </c>
    </row>
    <row r="122" customFormat="false" ht="15.75" hidden="false" customHeight="false" outlineLevel="0" collapsed="false">
      <c r="A122" s="12" t="n">
        <v>24</v>
      </c>
      <c r="B122" s="8"/>
      <c r="C122" s="8"/>
      <c r="D122" s="8"/>
      <c r="E122" s="8"/>
      <c r="F122" s="13"/>
      <c r="G122" s="13" t="s">
        <v>51</v>
      </c>
    </row>
    <row r="123" customFormat="false" ht="15.75" hidden="false" customHeight="false" outlineLevel="0" collapsed="false">
      <c r="A123" s="12" t="n">
        <v>25</v>
      </c>
      <c r="B123" s="8"/>
      <c r="C123" s="8"/>
      <c r="D123" s="8"/>
      <c r="E123" s="8"/>
      <c r="F123" s="13"/>
      <c r="G123" s="13" t="s">
        <v>51</v>
      </c>
    </row>
    <row r="124" customFormat="false" ht="15.75" hidden="false" customHeight="false" outlineLevel="0" collapsed="false">
      <c r="A124" s="12" t="n">
        <v>26</v>
      </c>
      <c r="B124" s="8"/>
      <c r="C124" s="8"/>
      <c r="D124" s="8"/>
      <c r="E124" s="8"/>
      <c r="F124" s="13"/>
      <c r="G124" s="13" t="s">
        <v>51</v>
      </c>
    </row>
    <row r="125" customFormat="false" ht="15.75" hidden="false" customHeight="false" outlineLevel="0" collapsed="false">
      <c r="A125" s="12" t="n">
        <v>27</v>
      </c>
      <c r="B125" s="8"/>
      <c r="C125" s="8"/>
      <c r="D125" s="8"/>
      <c r="E125" s="8"/>
      <c r="F125" s="13"/>
      <c r="G125" s="13" t="s">
        <v>51</v>
      </c>
    </row>
    <row r="126" customFormat="false" ht="15.75" hidden="false" customHeight="false" outlineLevel="0" collapsed="false">
      <c r="A126" s="12" t="n">
        <v>28</v>
      </c>
      <c r="B126" s="8"/>
      <c r="C126" s="8"/>
      <c r="D126" s="8"/>
      <c r="E126" s="8"/>
      <c r="F126" s="13"/>
      <c r="G126" s="13" t="s">
        <v>51</v>
      </c>
    </row>
    <row r="127" customFormat="false" ht="15.75" hidden="false" customHeight="false" outlineLevel="0" collapsed="false">
      <c r="A127" s="12" t="n">
        <v>29</v>
      </c>
      <c r="B127" s="8"/>
      <c r="C127" s="8"/>
      <c r="D127" s="8"/>
      <c r="E127" s="8"/>
      <c r="F127" s="13"/>
      <c r="G127" s="13" t="s">
        <v>51</v>
      </c>
    </row>
    <row r="128" customFormat="false" ht="15.75" hidden="false" customHeight="false" outlineLevel="0" collapsed="false">
      <c r="A128" s="12" t="n">
        <v>30</v>
      </c>
      <c r="B128" s="8"/>
      <c r="C128" s="8"/>
      <c r="D128" s="8"/>
      <c r="E128" s="8"/>
      <c r="F128" s="13"/>
      <c r="G128" s="13" t="s">
        <v>51</v>
      </c>
    </row>
    <row r="129" customFormat="false" ht="15.75" hidden="false" customHeight="false" outlineLevel="0" collapsed="false">
      <c r="A129" s="12" t="n">
        <v>31</v>
      </c>
      <c r="B129" s="8"/>
      <c r="C129" s="8"/>
      <c r="D129" s="8"/>
      <c r="E129" s="8"/>
      <c r="F129" s="13"/>
      <c r="G129" s="13" t="s">
        <v>51</v>
      </c>
    </row>
    <row r="130" customFormat="false" ht="15.75" hidden="false" customHeight="false" outlineLevel="0" collapsed="false">
      <c r="A130" s="12" t="n">
        <v>32</v>
      </c>
      <c r="B130" s="8"/>
      <c r="C130" s="8"/>
      <c r="D130" s="8"/>
      <c r="E130" s="8"/>
      <c r="F130" s="13"/>
      <c r="G130" s="13" t="s">
        <v>51</v>
      </c>
    </row>
    <row r="131" customFormat="false" ht="15.75" hidden="false" customHeight="false" outlineLevel="0" collapsed="false">
      <c r="A131" s="12" t="n">
        <v>33</v>
      </c>
      <c r="B131" s="8"/>
      <c r="C131" s="8"/>
      <c r="D131" s="8"/>
      <c r="E131" s="8"/>
      <c r="F131" s="13"/>
      <c r="G131" s="13" t="s">
        <v>51</v>
      </c>
    </row>
    <row r="132" customFormat="false" ht="15.75" hidden="false" customHeight="false" outlineLevel="0" collapsed="false">
      <c r="A132" s="12" t="n">
        <v>34</v>
      </c>
      <c r="B132" s="8"/>
      <c r="C132" s="8"/>
      <c r="D132" s="8"/>
      <c r="E132" s="8"/>
      <c r="F132" s="13"/>
      <c r="G132" s="13" t="s">
        <v>51</v>
      </c>
    </row>
    <row r="133" customFormat="false" ht="15.75" hidden="false" customHeight="false" outlineLevel="0" collapsed="false">
      <c r="A133" s="12" t="n">
        <v>35</v>
      </c>
      <c r="B133" s="8"/>
      <c r="C133" s="8"/>
      <c r="D133" s="8"/>
      <c r="E133" s="8"/>
      <c r="F133" s="13"/>
      <c r="G133" s="13" t="s">
        <v>51</v>
      </c>
    </row>
    <row r="134" customFormat="false" ht="15.75" hidden="false" customHeight="false" outlineLevel="0" collapsed="false">
      <c r="A134" s="12" t="n">
        <v>36</v>
      </c>
      <c r="B134" s="8"/>
      <c r="C134" s="8"/>
      <c r="D134" s="8"/>
      <c r="E134" s="8"/>
      <c r="F134" s="13"/>
      <c r="G134" s="13" t="s">
        <v>51</v>
      </c>
    </row>
    <row r="135" customFormat="false" ht="15.75" hidden="false" customHeight="false" outlineLevel="0" collapsed="false">
      <c r="A135" s="12" t="n">
        <v>37</v>
      </c>
      <c r="B135" s="8"/>
      <c r="C135" s="8"/>
      <c r="D135" s="8"/>
      <c r="E135" s="8"/>
      <c r="F135" s="13"/>
      <c r="G135" s="13" t="s">
        <v>51</v>
      </c>
    </row>
    <row r="136" customFormat="false" ht="15.75" hidden="false" customHeight="false" outlineLevel="0" collapsed="false">
      <c r="A136" s="12" t="n">
        <v>38</v>
      </c>
      <c r="B136" s="8"/>
      <c r="C136" s="8"/>
      <c r="D136" s="8"/>
      <c r="E136" s="8"/>
      <c r="F136" s="13"/>
      <c r="G136" s="13" t="s">
        <v>51</v>
      </c>
    </row>
    <row r="137" customFormat="false" ht="15.75" hidden="false" customHeight="false" outlineLevel="0" collapsed="false">
      <c r="A137" s="12" t="n">
        <v>39</v>
      </c>
      <c r="B137" s="8"/>
      <c r="C137" s="8"/>
      <c r="D137" s="8"/>
      <c r="E137" s="8"/>
      <c r="F137" s="13"/>
      <c r="G137" s="13" t="s">
        <v>51</v>
      </c>
    </row>
    <row r="138" customFormat="false" ht="15.75" hidden="false" customHeight="false" outlineLevel="0" collapsed="false">
      <c r="A138" s="12" t="n">
        <v>40</v>
      </c>
      <c r="B138" s="8"/>
      <c r="C138" s="8"/>
      <c r="D138" s="8"/>
      <c r="E138" s="8"/>
      <c r="F138" s="13"/>
      <c r="G138" s="13" t="s">
        <v>51</v>
      </c>
    </row>
    <row r="139" customFormat="false" ht="15.75" hidden="false" customHeight="false" outlineLevel="0" collapsed="false">
      <c r="A139" s="12" t="n">
        <v>41</v>
      </c>
      <c r="B139" s="8"/>
      <c r="C139" s="8"/>
      <c r="D139" s="8"/>
      <c r="E139" s="8"/>
      <c r="F139" s="13"/>
      <c r="G139" s="13" t="s">
        <v>51</v>
      </c>
    </row>
    <row r="140" customFormat="false" ht="15.75" hidden="false" customHeight="false" outlineLevel="0" collapsed="false">
      <c r="A140" s="12" t="n">
        <v>42</v>
      </c>
      <c r="B140" s="8"/>
      <c r="C140" s="8"/>
      <c r="D140" s="8"/>
      <c r="E140" s="8"/>
      <c r="F140" s="13"/>
      <c r="G140" s="13" t="s">
        <v>51</v>
      </c>
    </row>
    <row r="141" customFormat="false" ht="15.75" hidden="false" customHeight="false" outlineLevel="0" collapsed="false">
      <c r="A141" s="12" t="n">
        <v>43</v>
      </c>
      <c r="B141" s="8"/>
      <c r="C141" s="8"/>
      <c r="D141" s="8"/>
      <c r="E141" s="8"/>
      <c r="F141" s="13"/>
      <c r="G141" s="13" t="s">
        <v>51</v>
      </c>
    </row>
    <row r="142" customFormat="false" ht="15.75" hidden="false" customHeight="false" outlineLevel="0" collapsed="false">
      <c r="A142" s="12" t="n">
        <v>44</v>
      </c>
      <c r="B142" s="8"/>
      <c r="C142" s="8"/>
      <c r="D142" s="8"/>
      <c r="E142" s="8"/>
      <c r="F142" s="13"/>
      <c r="G142" s="13" t="s">
        <v>51</v>
      </c>
    </row>
    <row r="143" customFormat="false" ht="15.75" hidden="false" customHeight="false" outlineLevel="0" collapsed="false">
      <c r="A143" s="12" t="n">
        <v>45</v>
      </c>
      <c r="B143" s="8"/>
      <c r="C143" s="8"/>
      <c r="D143" s="8"/>
      <c r="E143" s="8"/>
      <c r="F143" s="13"/>
      <c r="G143" s="13" t="s">
        <v>51</v>
      </c>
    </row>
    <row r="144" customFormat="false" ht="15.75" hidden="false" customHeight="false" outlineLevel="0" collapsed="false">
      <c r="A144" s="12" t="n">
        <v>46</v>
      </c>
      <c r="B144" s="8"/>
      <c r="C144" s="8"/>
      <c r="D144" s="8"/>
      <c r="E144" s="8"/>
      <c r="F144" s="13"/>
      <c r="G144" s="13" t="s">
        <v>51</v>
      </c>
    </row>
    <row r="145" customFormat="false" ht="15.75" hidden="false" customHeight="false" outlineLevel="0" collapsed="false">
      <c r="A145" s="12" t="n">
        <v>47</v>
      </c>
      <c r="B145" s="8"/>
      <c r="C145" s="8"/>
      <c r="D145" s="8"/>
      <c r="E145" s="8"/>
      <c r="F145" s="13"/>
      <c r="G145" s="13" t="s">
        <v>51</v>
      </c>
    </row>
    <row r="146" customFormat="false" ht="15.75" hidden="false" customHeight="false" outlineLevel="0" collapsed="false">
      <c r="A146" s="12" t="n">
        <v>48</v>
      </c>
      <c r="B146" s="8"/>
      <c r="C146" s="8"/>
      <c r="D146" s="8"/>
      <c r="E146" s="8"/>
      <c r="F146" s="13"/>
      <c r="G146" s="13" t="s">
        <v>51</v>
      </c>
    </row>
    <row r="147" customFormat="false" ht="15.75" hidden="false" customHeight="false" outlineLevel="0" collapsed="false">
      <c r="A147" s="12" t="n">
        <v>49</v>
      </c>
      <c r="B147" s="8"/>
      <c r="C147" s="8"/>
      <c r="D147" s="8"/>
      <c r="E147" s="8"/>
      <c r="F147" s="13"/>
      <c r="G147" s="13" t="s">
        <v>51</v>
      </c>
    </row>
    <row r="148" customFormat="false" ht="15.75" hidden="false" customHeight="false" outlineLevel="0" collapsed="false">
      <c r="A148" s="12" t="n">
        <v>50</v>
      </c>
      <c r="B148" s="8"/>
      <c r="C148" s="8"/>
      <c r="D148" s="8"/>
      <c r="E148" s="8"/>
      <c r="F148" s="13"/>
      <c r="G148" s="13" t="s">
        <v>51</v>
      </c>
    </row>
    <row r="149" customFormat="false" ht="15.75" hidden="true" customHeight="false" outlineLevel="0" collapsed="false">
      <c r="A149" s="12" t="n">
        <v>51</v>
      </c>
      <c r="B149" s="8"/>
      <c r="C149" s="8"/>
      <c r="D149" s="8"/>
      <c r="E149" s="8"/>
      <c r="F149" s="13"/>
      <c r="G149" s="13" t="s">
        <v>51</v>
      </c>
    </row>
    <row r="150" customFormat="false" ht="15.75" hidden="true" customHeight="false" outlineLevel="0" collapsed="false">
      <c r="A150" s="12" t="n">
        <v>52</v>
      </c>
      <c r="B150" s="8"/>
      <c r="C150" s="8"/>
      <c r="D150" s="8"/>
      <c r="E150" s="8"/>
      <c r="F150" s="13"/>
      <c r="G150" s="13" t="s">
        <v>51</v>
      </c>
    </row>
    <row r="151" customFormat="false" ht="15.75" hidden="true" customHeight="false" outlineLevel="0" collapsed="false">
      <c r="A151" s="12" t="n">
        <v>53</v>
      </c>
      <c r="B151" s="8"/>
      <c r="C151" s="8"/>
      <c r="D151" s="8"/>
      <c r="E151" s="8"/>
      <c r="F151" s="13"/>
      <c r="G151" s="13" t="s">
        <v>51</v>
      </c>
    </row>
    <row r="152" customFormat="false" ht="15.75" hidden="true" customHeight="false" outlineLevel="0" collapsed="false">
      <c r="A152" s="12" t="n">
        <v>54</v>
      </c>
      <c r="B152" s="8"/>
      <c r="C152" s="8"/>
      <c r="D152" s="8"/>
      <c r="E152" s="8"/>
      <c r="F152" s="13"/>
      <c r="G152" s="13" t="s">
        <v>51</v>
      </c>
    </row>
    <row r="153" customFormat="false" ht="15.75" hidden="true" customHeight="false" outlineLevel="0" collapsed="false">
      <c r="A153" s="12" t="n">
        <v>55</v>
      </c>
      <c r="B153" s="8"/>
      <c r="C153" s="8"/>
      <c r="D153" s="8"/>
      <c r="E153" s="8"/>
      <c r="F153" s="13"/>
      <c r="G153" s="13" t="s">
        <v>51</v>
      </c>
    </row>
    <row r="154" customFormat="false" ht="15.75" hidden="true" customHeight="false" outlineLevel="0" collapsed="false">
      <c r="A154" s="12" t="n">
        <v>56</v>
      </c>
      <c r="B154" s="8"/>
      <c r="C154" s="8"/>
      <c r="D154" s="8"/>
      <c r="E154" s="8"/>
      <c r="F154" s="13"/>
      <c r="G154" s="13" t="s">
        <v>51</v>
      </c>
    </row>
    <row r="155" customFormat="false" ht="15.75" hidden="true" customHeight="false" outlineLevel="0" collapsed="false">
      <c r="A155" s="12" t="n">
        <v>57</v>
      </c>
      <c r="B155" s="8"/>
      <c r="C155" s="8"/>
      <c r="D155" s="8"/>
      <c r="E155" s="8"/>
      <c r="F155" s="13"/>
      <c r="G155" s="13" t="s">
        <v>51</v>
      </c>
    </row>
    <row r="156" customFormat="false" ht="15.75" hidden="true" customHeight="false" outlineLevel="0" collapsed="false">
      <c r="A156" s="12" t="n">
        <v>58</v>
      </c>
      <c r="B156" s="8"/>
      <c r="C156" s="8"/>
      <c r="D156" s="8"/>
      <c r="E156" s="8"/>
      <c r="F156" s="13"/>
      <c r="G156" s="13" t="s">
        <v>51</v>
      </c>
    </row>
    <row r="157" customFormat="false" ht="15.75" hidden="true" customHeight="false" outlineLevel="0" collapsed="false">
      <c r="A157" s="12" t="n">
        <v>59</v>
      </c>
      <c r="B157" s="8"/>
      <c r="C157" s="8"/>
      <c r="D157" s="8"/>
      <c r="E157" s="8"/>
      <c r="F157" s="13"/>
      <c r="G157" s="13" t="s">
        <v>51</v>
      </c>
    </row>
    <row r="158" customFormat="false" ht="15.75" hidden="true" customHeight="false" outlineLevel="0" collapsed="false">
      <c r="A158" s="12" t="n">
        <v>60</v>
      </c>
      <c r="B158" s="8"/>
      <c r="C158" s="8"/>
      <c r="D158" s="8"/>
      <c r="E158" s="8"/>
      <c r="F158" s="13"/>
      <c r="G158" s="13" t="s">
        <v>51</v>
      </c>
    </row>
    <row r="159" customFormat="false" ht="15.75" hidden="true" customHeight="false" outlineLevel="0" collapsed="false">
      <c r="A159" s="12" t="n">
        <v>61</v>
      </c>
      <c r="B159" s="8"/>
      <c r="C159" s="8"/>
      <c r="D159" s="8"/>
      <c r="E159" s="8"/>
      <c r="F159" s="13"/>
      <c r="G159" s="13" t="s">
        <v>51</v>
      </c>
    </row>
    <row r="160" customFormat="false" ht="15.75" hidden="true" customHeight="false" outlineLevel="0" collapsed="false">
      <c r="A160" s="12" t="n">
        <v>62</v>
      </c>
      <c r="B160" s="8"/>
      <c r="C160" s="8"/>
      <c r="D160" s="8"/>
      <c r="E160" s="8"/>
      <c r="F160" s="13"/>
      <c r="G160" s="13" t="s">
        <v>51</v>
      </c>
    </row>
    <row r="161" customFormat="false" ht="15.75" hidden="true" customHeight="false" outlineLevel="0" collapsed="false">
      <c r="A161" s="12" t="n">
        <v>63</v>
      </c>
      <c r="B161" s="8"/>
      <c r="C161" s="8"/>
      <c r="D161" s="8"/>
      <c r="E161" s="8"/>
      <c r="F161" s="13"/>
      <c r="G161" s="13" t="s">
        <v>51</v>
      </c>
    </row>
    <row r="162" customFormat="false" ht="15.75" hidden="true" customHeight="false" outlineLevel="0" collapsed="false">
      <c r="A162" s="12" t="n">
        <v>64</v>
      </c>
      <c r="B162" s="8"/>
      <c r="C162" s="8"/>
      <c r="D162" s="8"/>
      <c r="E162" s="8"/>
      <c r="F162" s="13"/>
      <c r="G162" s="13" t="s">
        <v>51</v>
      </c>
    </row>
    <row r="163" customFormat="false" ht="15.75" hidden="true" customHeight="false" outlineLevel="0" collapsed="false">
      <c r="A163" s="12" t="n">
        <v>65</v>
      </c>
      <c r="B163" s="8"/>
      <c r="C163" s="8"/>
      <c r="D163" s="8"/>
      <c r="E163" s="8"/>
      <c r="F163" s="13"/>
      <c r="G163" s="13" t="s">
        <v>51</v>
      </c>
    </row>
    <row r="164" customFormat="false" ht="15.75" hidden="true" customHeight="false" outlineLevel="0" collapsed="false">
      <c r="A164" s="12" t="n">
        <v>66</v>
      </c>
      <c r="B164" s="8"/>
      <c r="C164" s="8"/>
      <c r="D164" s="8"/>
      <c r="E164" s="8"/>
      <c r="F164" s="13"/>
      <c r="G164" s="13" t="s">
        <v>51</v>
      </c>
    </row>
    <row r="165" customFormat="false" ht="15.75" hidden="true" customHeight="false" outlineLevel="0" collapsed="false">
      <c r="A165" s="12" t="n">
        <v>67</v>
      </c>
      <c r="B165" s="8"/>
      <c r="C165" s="8"/>
      <c r="D165" s="8"/>
      <c r="E165" s="8"/>
      <c r="F165" s="13"/>
      <c r="G165" s="13" t="s">
        <v>51</v>
      </c>
    </row>
    <row r="166" customFormat="false" ht="15.75" hidden="true" customHeight="false" outlineLevel="0" collapsed="false">
      <c r="A166" s="12" t="n">
        <v>68</v>
      </c>
      <c r="B166" s="8"/>
      <c r="C166" s="8"/>
      <c r="D166" s="8"/>
      <c r="E166" s="8"/>
      <c r="F166" s="13"/>
      <c r="G166" s="13" t="s">
        <v>51</v>
      </c>
    </row>
    <row r="167" customFormat="false" ht="15.75" hidden="true" customHeight="false" outlineLevel="0" collapsed="false">
      <c r="A167" s="12" t="n">
        <v>69</v>
      </c>
      <c r="B167" s="8"/>
      <c r="C167" s="8"/>
      <c r="D167" s="8"/>
      <c r="E167" s="8"/>
      <c r="F167" s="13"/>
      <c r="G167" s="13" t="s">
        <v>51</v>
      </c>
    </row>
    <row r="168" customFormat="false" ht="15.75" hidden="true" customHeight="false" outlineLevel="0" collapsed="false">
      <c r="A168" s="12" t="n">
        <v>70</v>
      </c>
      <c r="B168" s="8"/>
      <c r="C168" s="8"/>
      <c r="D168" s="8"/>
      <c r="E168" s="8"/>
      <c r="F168" s="13"/>
      <c r="G168" s="13" t="s">
        <v>51</v>
      </c>
    </row>
    <row r="169" customFormat="false" ht="15.75" hidden="true" customHeight="false" outlineLevel="0" collapsed="false">
      <c r="A169" s="12" t="n">
        <v>71</v>
      </c>
      <c r="B169" s="8"/>
      <c r="C169" s="8"/>
      <c r="D169" s="8"/>
      <c r="E169" s="8"/>
      <c r="F169" s="13"/>
      <c r="G169" s="13" t="s">
        <v>51</v>
      </c>
    </row>
    <row r="170" customFormat="false" ht="15.75" hidden="true" customHeight="false" outlineLevel="0" collapsed="false">
      <c r="A170" s="12" t="n">
        <v>72</v>
      </c>
      <c r="B170" s="8"/>
      <c r="C170" s="8"/>
      <c r="D170" s="8"/>
      <c r="E170" s="8"/>
      <c r="F170" s="13"/>
      <c r="G170" s="13" t="s">
        <v>51</v>
      </c>
    </row>
    <row r="171" customFormat="false" ht="15.75" hidden="true" customHeight="false" outlineLevel="0" collapsed="false">
      <c r="A171" s="12" t="n">
        <v>73</v>
      </c>
      <c r="B171" s="8"/>
      <c r="C171" s="8"/>
      <c r="D171" s="8"/>
      <c r="E171" s="8"/>
      <c r="F171" s="13"/>
      <c r="G171" s="13" t="s">
        <v>51</v>
      </c>
    </row>
    <row r="172" customFormat="false" ht="15.75" hidden="true" customHeight="false" outlineLevel="0" collapsed="false">
      <c r="A172" s="12" t="n">
        <v>74</v>
      </c>
      <c r="B172" s="8"/>
      <c r="C172" s="8"/>
      <c r="D172" s="8"/>
      <c r="E172" s="8"/>
      <c r="F172" s="13"/>
      <c r="G172" s="13" t="s">
        <v>51</v>
      </c>
    </row>
    <row r="173" customFormat="false" ht="15.75" hidden="true" customHeight="false" outlineLevel="0" collapsed="false">
      <c r="A173" s="12" t="n">
        <v>75</v>
      </c>
      <c r="B173" s="8"/>
      <c r="C173" s="8"/>
      <c r="D173" s="8"/>
      <c r="E173" s="8"/>
      <c r="F173" s="13"/>
      <c r="G173" s="13" t="s">
        <v>51</v>
      </c>
    </row>
    <row r="174" customFormat="false" ht="15.75" hidden="true" customHeight="false" outlineLevel="0" collapsed="false">
      <c r="A174" s="12" t="n">
        <v>76</v>
      </c>
      <c r="B174" s="8"/>
      <c r="C174" s="8"/>
      <c r="D174" s="8"/>
      <c r="E174" s="8"/>
      <c r="F174" s="13"/>
      <c r="G174" s="13" t="s">
        <v>51</v>
      </c>
    </row>
    <row r="175" customFormat="false" ht="15.75" hidden="true" customHeight="false" outlineLevel="0" collapsed="false">
      <c r="A175" s="12" t="n">
        <v>77</v>
      </c>
      <c r="B175" s="8"/>
      <c r="C175" s="8"/>
      <c r="D175" s="8"/>
      <c r="E175" s="8"/>
      <c r="F175" s="13"/>
      <c r="G175" s="13" t="s">
        <v>51</v>
      </c>
    </row>
    <row r="176" customFormat="false" ht="15.75" hidden="true" customHeight="false" outlineLevel="0" collapsed="false">
      <c r="A176" s="12" t="n">
        <v>78</v>
      </c>
      <c r="B176" s="8"/>
      <c r="C176" s="8"/>
      <c r="D176" s="8"/>
      <c r="E176" s="8"/>
      <c r="F176" s="13"/>
      <c r="G176" s="13" t="s">
        <v>51</v>
      </c>
    </row>
    <row r="177" customFormat="false" ht="15.75" hidden="true" customHeight="false" outlineLevel="0" collapsed="false">
      <c r="A177" s="12" t="n">
        <v>79</v>
      </c>
      <c r="B177" s="8"/>
      <c r="C177" s="8"/>
      <c r="D177" s="8"/>
      <c r="E177" s="8"/>
      <c r="F177" s="13"/>
      <c r="G177" s="13" t="s">
        <v>51</v>
      </c>
    </row>
    <row r="178" customFormat="false" ht="15.75" hidden="true" customHeight="false" outlineLevel="0" collapsed="false">
      <c r="A178" s="12" t="n">
        <v>80</v>
      </c>
      <c r="B178" s="8"/>
      <c r="C178" s="8"/>
      <c r="D178" s="8"/>
      <c r="E178" s="8"/>
      <c r="F178" s="13"/>
      <c r="G178" s="13" t="s">
        <v>51</v>
      </c>
    </row>
    <row r="179" customFormat="false" ht="15.75" hidden="true" customHeight="false" outlineLevel="0" collapsed="false">
      <c r="A179" s="12" t="n">
        <v>81</v>
      </c>
      <c r="B179" s="8"/>
      <c r="C179" s="8"/>
      <c r="D179" s="8"/>
      <c r="E179" s="8"/>
      <c r="F179" s="13"/>
      <c r="G179" s="13" t="s">
        <v>51</v>
      </c>
    </row>
    <row r="180" customFormat="false" ht="15.75" hidden="true" customHeight="false" outlineLevel="0" collapsed="false">
      <c r="A180" s="12" t="n">
        <v>82</v>
      </c>
      <c r="B180" s="8"/>
      <c r="C180" s="8"/>
      <c r="D180" s="8"/>
      <c r="E180" s="8"/>
      <c r="F180" s="13"/>
      <c r="G180" s="13" t="s">
        <v>51</v>
      </c>
    </row>
    <row r="181" customFormat="false" ht="15.75" hidden="true" customHeight="false" outlineLevel="0" collapsed="false">
      <c r="A181" s="12" t="n">
        <v>83</v>
      </c>
      <c r="B181" s="8"/>
      <c r="C181" s="8"/>
      <c r="D181" s="8"/>
      <c r="E181" s="8"/>
      <c r="F181" s="13"/>
      <c r="G181" s="13" t="s">
        <v>51</v>
      </c>
    </row>
    <row r="182" customFormat="false" ht="15.75" hidden="true" customHeight="false" outlineLevel="0" collapsed="false">
      <c r="A182" s="12" t="n">
        <v>84</v>
      </c>
      <c r="B182" s="8"/>
      <c r="C182" s="8"/>
      <c r="D182" s="8"/>
      <c r="E182" s="8"/>
      <c r="F182" s="13"/>
      <c r="G182" s="13" t="s">
        <v>51</v>
      </c>
    </row>
    <row r="183" customFormat="false" ht="15.75" hidden="true" customHeight="false" outlineLevel="0" collapsed="false">
      <c r="A183" s="14" t="n">
        <v>85</v>
      </c>
      <c r="B183" s="15"/>
      <c r="C183" s="15"/>
      <c r="D183" s="15"/>
      <c r="E183" s="15"/>
      <c r="F183" s="23"/>
      <c r="G183" s="23" t="s">
        <v>51</v>
      </c>
    </row>
    <row r="184" customFormat="false" ht="7.5" hidden="false" customHeight="true" outlineLevel="0" collapsed="false">
      <c r="A184" s="24"/>
      <c r="B184" s="20"/>
      <c r="C184" s="20"/>
      <c r="D184" s="20"/>
      <c r="E184" s="20"/>
      <c r="F184" s="21"/>
      <c r="G184" s="21"/>
    </row>
    <row r="185" customFormat="false" ht="15.75" hidden="false" customHeight="false" outlineLevel="0" collapsed="false">
      <c r="A185" s="22" t="n">
        <v>1</v>
      </c>
      <c r="B185" s="8" t="n">
        <v>55759687</v>
      </c>
      <c r="C185" s="8" t="s">
        <v>49</v>
      </c>
      <c r="D185" s="8" t="s">
        <v>93</v>
      </c>
      <c r="E185" s="8" t="s">
        <v>41</v>
      </c>
      <c r="F185" s="13" t="n">
        <v>40686</v>
      </c>
      <c r="G185" s="13" t="s">
        <v>94</v>
      </c>
    </row>
    <row r="186" customFormat="false" ht="15.75" hidden="false" customHeight="false" outlineLevel="0" collapsed="false">
      <c r="A186" s="12" t="n">
        <v>2</v>
      </c>
      <c r="B186" s="8" t="n">
        <v>55712194</v>
      </c>
      <c r="C186" s="8" t="s">
        <v>95</v>
      </c>
      <c r="D186" s="8" t="s">
        <v>96</v>
      </c>
      <c r="E186" s="8" t="s">
        <v>41</v>
      </c>
      <c r="F186" s="13" t="n">
        <v>40971</v>
      </c>
      <c r="G186" s="13" t="s">
        <v>94</v>
      </c>
    </row>
    <row r="187" customFormat="false" ht="15.75" hidden="false" customHeight="false" outlineLevel="0" collapsed="false">
      <c r="A187" s="12" t="n">
        <v>3</v>
      </c>
      <c r="B187" s="8" t="n">
        <v>55712196</v>
      </c>
      <c r="C187" s="8" t="s">
        <v>95</v>
      </c>
      <c r="D187" s="8" t="s">
        <v>97</v>
      </c>
      <c r="E187" s="8" t="s">
        <v>41</v>
      </c>
      <c r="F187" s="13" t="n">
        <v>40550</v>
      </c>
      <c r="G187" s="13" t="s">
        <v>94</v>
      </c>
    </row>
    <row r="188" customFormat="false" ht="15.75" hidden="false" customHeight="false" outlineLevel="0" collapsed="false">
      <c r="A188" s="12" t="n">
        <v>4</v>
      </c>
      <c r="B188" s="8" t="n">
        <v>55715721</v>
      </c>
      <c r="C188" s="8" t="s">
        <v>98</v>
      </c>
      <c r="D188" s="8" t="s">
        <v>99</v>
      </c>
      <c r="E188" s="8" t="s">
        <v>48</v>
      </c>
      <c r="F188" s="13" t="n">
        <v>40761</v>
      </c>
      <c r="G188" s="13" t="s">
        <v>94</v>
      </c>
    </row>
    <row r="189" customFormat="false" ht="15.75" hidden="false" customHeight="false" outlineLevel="0" collapsed="false">
      <c r="A189" s="12" t="n">
        <v>5</v>
      </c>
      <c r="B189" s="8" t="n">
        <v>853315</v>
      </c>
      <c r="C189" s="8" t="s">
        <v>52</v>
      </c>
      <c r="D189" s="8" t="s">
        <v>36</v>
      </c>
      <c r="E189" s="8" t="s">
        <v>10</v>
      </c>
      <c r="F189" s="13" t="n">
        <v>40951</v>
      </c>
      <c r="G189" s="13" t="s">
        <v>94</v>
      </c>
    </row>
    <row r="190" customFormat="false" ht="15.75" hidden="false" customHeight="false" outlineLevel="0" collapsed="false">
      <c r="A190" s="12" t="n">
        <v>6</v>
      </c>
      <c r="B190" s="8" t="n">
        <v>890759</v>
      </c>
      <c r="C190" s="8" t="s">
        <v>100</v>
      </c>
      <c r="D190" s="8" t="s">
        <v>62</v>
      </c>
      <c r="E190" s="8" t="s">
        <v>10</v>
      </c>
      <c r="F190" s="13" t="n">
        <v>41267</v>
      </c>
      <c r="G190" s="13" t="s">
        <v>94</v>
      </c>
    </row>
    <row r="191" customFormat="false" ht="15.75" hidden="false" customHeight="false" outlineLevel="0" collapsed="false">
      <c r="A191" s="12" t="n">
        <v>7</v>
      </c>
      <c r="B191" s="8" t="n">
        <v>890758</v>
      </c>
      <c r="C191" s="8" t="s">
        <v>100</v>
      </c>
      <c r="D191" s="8" t="s">
        <v>83</v>
      </c>
      <c r="E191" s="8" t="s">
        <v>10</v>
      </c>
      <c r="F191" s="13" t="n">
        <v>40694</v>
      </c>
      <c r="G191" s="13" t="s">
        <v>94</v>
      </c>
    </row>
    <row r="192" customFormat="false" ht="15.75" hidden="false" customHeight="false" outlineLevel="0" collapsed="false">
      <c r="A192" s="12" t="n">
        <v>8</v>
      </c>
      <c r="B192" s="8" t="n">
        <v>860565</v>
      </c>
      <c r="C192" s="8" t="s">
        <v>101</v>
      </c>
      <c r="D192" s="8" t="s">
        <v>102</v>
      </c>
      <c r="E192" s="25" t="s">
        <v>39</v>
      </c>
      <c r="F192" s="13" t="n">
        <v>41274</v>
      </c>
      <c r="G192" s="13" t="s">
        <v>94</v>
      </c>
    </row>
    <row r="193" customFormat="false" ht="15.75" hidden="false" customHeight="false" outlineLevel="0" collapsed="false">
      <c r="A193" s="12" t="n">
        <v>9</v>
      </c>
      <c r="B193" s="8" t="n">
        <v>55794368</v>
      </c>
      <c r="C193" s="8" t="s">
        <v>103</v>
      </c>
      <c r="D193" s="8" t="s">
        <v>104</v>
      </c>
      <c r="E193" s="8" t="s">
        <v>38</v>
      </c>
      <c r="F193" s="13" t="n">
        <v>41081</v>
      </c>
      <c r="G193" s="13" t="s">
        <v>94</v>
      </c>
    </row>
    <row r="194" customFormat="false" ht="15.75" hidden="false" customHeight="false" outlineLevel="0" collapsed="false">
      <c r="A194" s="12" t="n">
        <v>10</v>
      </c>
      <c r="B194" s="8" t="n">
        <v>55760663</v>
      </c>
      <c r="C194" s="8" t="s">
        <v>12</v>
      </c>
      <c r="D194" s="8" t="s">
        <v>105</v>
      </c>
      <c r="E194" s="8" t="s">
        <v>14</v>
      </c>
      <c r="F194" s="13" t="n">
        <v>41032</v>
      </c>
      <c r="G194" s="13" t="s">
        <v>94</v>
      </c>
    </row>
    <row r="195" customFormat="false" ht="15.75" hidden="false" customHeight="false" outlineLevel="0" collapsed="false">
      <c r="A195" s="12" t="n">
        <v>11</v>
      </c>
      <c r="B195" s="8" t="n">
        <v>55658996</v>
      </c>
      <c r="C195" s="8" t="s">
        <v>19</v>
      </c>
      <c r="D195" s="8" t="s">
        <v>106</v>
      </c>
      <c r="E195" s="8" t="s">
        <v>18</v>
      </c>
      <c r="F195" s="13" t="n">
        <v>40863</v>
      </c>
      <c r="G195" s="13" t="s">
        <v>94</v>
      </c>
    </row>
    <row r="196" customFormat="false" ht="15.75" hidden="false" customHeight="false" outlineLevel="0" collapsed="false">
      <c r="A196" s="12" t="n">
        <v>12</v>
      </c>
      <c r="B196" s="8" t="n">
        <v>859026</v>
      </c>
      <c r="C196" s="8" t="s">
        <v>107</v>
      </c>
      <c r="D196" s="8" t="s">
        <v>108</v>
      </c>
      <c r="E196" s="8" t="s">
        <v>18</v>
      </c>
      <c r="F196" s="13" t="n">
        <v>41012</v>
      </c>
      <c r="G196" s="13" t="s">
        <v>94</v>
      </c>
    </row>
    <row r="197" customFormat="false" ht="15.75" hidden="false" customHeight="false" outlineLevel="0" collapsed="false">
      <c r="A197" s="12" t="n">
        <v>13</v>
      </c>
      <c r="B197" s="8" t="n">
        <v>859032</v>
      </c>
      <c r="C197" s="8" t="s">
        <v>109</v>
      </c>
      <c r="D197" s="8" t="s">
        <v>110</v>
      </c>
      <c r="E197" s="8" t="s">
        <v>18</v>
      </c>
      <c r="F197" s="13" t="n">
        <v>40954</v>
      </c>
      <c r="G197" s="13" t="s">
        <v>94</v>
      </c>
    </row>
    <row r="198" customFormat="false" ht="15.75" hidden="false" customHeight="false" outlineLevel="0" collapsed="false">
      <c r="A198" s="12" t="n">
        <v>14</v>
      </c>
      <c r="B198" s="8" t="n">
        <v>859027</v>
      </c>
      <c r="C198" s="8" t="s">
        <v>111</v>
      </c>
      <c r="D198" s="8" t="s">
        <v>110</v>
      </c>
      <c r="E198" s="8" t="s">
        <v>18</v>
      </c>
      <c r="F198" s="13" t="n">
        <v>41148</v>
      </c>
      <c r="G198" s="13" t="s">
        <v>94</v>
      </c>
    </row>
    <row r="199" customFormat="false" ht="15.75" hidden="false" customHeight="false" outlineLevel="0" collapsed="false">
      <c r="A199" s="12" t="n">
        <v>15</v>
      </c>
      <c r="B199" s="8" t="n">
        <v>55710113</v>
      </c>
      <c r="C199" s="8" t="s">
        <v>112</v>
      </c>
      <c r="D199" s="8" t="s">
        <v>113</v>
      </c>
      <c r="E199" s="8" t="s">
        <v>26</v>
      </c>
      <c r="F199" s="13" t="n">
        <v>41247</v>
      </c>
      <c r="G199" s="13" t="s">
        <v>94</v>
      </c>
    </row>
    <row r="200" customFormat="false" ht="15.75" hidden="false" customHeight="false" outlineLevel="0" collapsed="false">
      <c r="A200" s="12" t="n">
        <v>16</v>
      </c>
      <c r="B200" s="8" t="n">
        <v>55789720</v>
      </c>
      <c r="C200" s="8" t="s">
        <v>109</v>
      </c>
      <c r="D200" s="8" t="s">
        <v>114</v>
      </c>
      <c r="E200" s="8" t="s">
        <v>26</v>
      </c>
      <c r="F200" s="13" t="n">
        <v>40861</v>
      </c>
      <c r="G200" s="13" t="s">
        <v>94</v>
      </c>
    </row>
    <row r="201" customFormat="false" ht="15.75" hidden="false" customHeight="false" outlineLevel="0" collapsed="false">
      <c r="A201" s="12" t="n">
        <v>17</v>
      </c>
      <c r="B201" s="8" t="n">
        <v>857902</v>
      </c>
      <c r="C201" s="8" t="s">
        <v>115</v>
      </c>
      <c r="D201" s="8" t="s">
        <v>116</v>
      </c>
      <c r="E201" s="8" t="s">
        <v>26</v>
      </c>
      <c r="F201" s="13" t="n">
        <v>40653</v>
      </c>
      <c r="G201" s="13" t="s">
        <v>94</v>
      </c>
    </row>
    <row r="202" customFormat="false" ht="15.75" hidden="false" customHeight="false" outlineLevel="0" collapsed="false">
      <c r="A202" s="12" t="n">
        <v>18</v>
      </c>
      <c r="B202" s="8" t="n">
        <v>862392</v>
      </c>
      <c r="C202" s="8" t="s">
        <v>117</v>
      </c>
      <c r="D202" s="8" t="s">
        <v>118</v>
      </c>
      <c r="E202" s="8" t="s">
        <v>21</v>
      </c>
      <c r="F202" s="13" t="n">
        <v>40976</v>
      </c>
      <c r="G202" s="13" t="s">
        <v>94</v>
      </c>
    </row>
    <row r="203" customFormat="false" ht="15.75" hidden="false" customHeight="false" outlineLevel="0" collapsed="false">
      <c r="A203" s="12" t="n">
        <v>19</v>
      </c>
      <c r="B203" s="8" t="n">
        <v>55758094</v>
      </c>
      <c r="C203" s="8" t="s">
        <v>119</v>
      </c>
      <c r="D203" s="8" t="s">
        <v>120</v>
      </c>
      <c r="E203" s="8" t="s">
        <v>21</v>
      </c>
      <c r="F203" s="13" t="n">
        <v>40553</v>
      </c>
      <c r="G203" s="13" t="s">
        <v>94</v>
      </c>
    </row>
    <row r="204" customFormat="false" ht="15.75" hidden="false" customHeight="false" outlineLevel="0" collapsed="false">
      <c r="A204" s="12" t="n">
        <v>20</v>
      </c>
      <c r="B204" s="8" t="n">
        <v>889545</v>
      </c>
      <c r="C204" s="8" t="s">
        <v>121</v>
      </c>
      <c r="D204" s="8" t="s">
        <v>122</v>
      </c>
      <c r="E204" s="8" t="s">
        <v>45</v>
      </c>
      <c r="F204" s="13" t="n">
        <v>40759</v>
      </c>
      <c r="G204" s="13" t="s">
        <v>94</v>
      </c>
    </row>
    <row r="205" customFormat="false" ht="15.75" hidden="false" customHeight="false" outlineLevel="0" collapsed="false">
      <c r="A205" s="12" t="n">
        <v>21</v>
      </c>
      <c r="B205" s="8" t="n">
        <v>889547</v>
      </c>
      <c r="C205" s="8" t="s">
        <v>123</v>
      </c>
      <c r="D205" s="8" t="s">
        <v>124</v>
      </c>
      <c r="E205" s="8" t="s">
        <v>45</v>
      </c>
      <c r="F205" s="13" t="n">
        <v>40585</v>
      </c>
      <c r="G205" s="13" t="s">
        <v>94</v>
      </c>
    </row>
    <row r="206" customFormat="false" ht="15.75" hidden="false" customHeight="false" outlineLevel="0" collapsed="false">
      <c r="A206" s="12" t="n">
        <v>22</v>
      </c>
      <c r="B206" s="8" t="n">
        <v>862233</v>
      </c>
      <c r="C206" s="8" t="s">
        <v>125</v>
      </c>
      <c r="D206" s="8" t="s">
        <v>108</v>
      </c>
      <c r="E206" s="8" t="s">
        <v>10</v>
      </c>
      <c r="F206" s="13" t="n">
        <v>40625</v>
      </c>
      <c r="G206" s="13" t="s">
        <v>94</v>
      </c>
    </row>
    <row r="207" customFormat="false" ht="15.75" hidden="false" customHeight="false" outlineLevel="0" collapsed="false">
      <c r="A207" s="12" t="n">
        <v>23</v>
      </c>
      <c r="B207" s="8" t="n">
        <v>890855</v>
      </c>
      <c r="C207" s="8" t="s">
        <v>126</v>
      </c>
      <c r="D207" s="8" t="s">
        <v>127</v>
      </c>
      <c r="E207" s="8" t="s">
        <v>32</v>
      </c>
      <c r="F207" s="13" t="n">
        <v>41007</v>
      </c>
      <c r="G207" s="13" t="s">
        <v>94</v>
      </c>
    </row>
    <row r="208" customFormat="false" ht="15.75" hidden="false" customHeight="false" outlineLevel="0" collapsed="false">
      <c r="A208" s="12" t="n">
        <v>24</v>
      </c>
      <c r="B208" s="8" t="n">
        <v>55713512</v>
      </c>
      <c r="C208" s="8" t="s">
        <v>128</v>
      </c>
      <c r="D208" s="8" t="s">
        <v>129</v>
      </c>
      <c r="E208" s="8" t="s">
        <v>32</v>
      </c>
      <c r="F208" s="13" t="n">
        <v>40933</v>
      </c>
      <c r="G208" s="13" t="s">
        <v>94</v>
      </c>
    </row>
    <row r="209" customFormat="false" ht="15.75" hidden="false" customHeight="false" outlineLevel="0" collapsed="false">
      <c r="A209" s="12" t="n">
        <v>25</v>
      </c>
      <c r="B209" s="8" t="n">
        <v>890850</v>
      </c>
      <c r="C209" s="8" t="s">
        <v>30</v>
      </c>
      <c r="D209" s="8" t="s">
        <v>130</v>
      </c>
      <c r="E209" s="8" t="s">
        <v>32</v>
      </c>
      <c r="F209" s="13" t="n">
        <v>40972</v>
      </c>
      <c r="G209" s="13" t="s">
        <v>94</v>
      </c>
    </row>
    <row r="210" customFormat="false" ht="15.75" hidden="false" customHeight="false" outlineLevel="0" collapsed="false">
      <c r="A210" s="12" t="n">
        <v>26</v>
      </c>
      <c r="B210" s="8" t="n">
        <v>857527</v>
      </c>
      <c r="C210" s="8" t="s">
        <v>131</v>
      </c>
      <c r="D210" s="8" t="s">
        <v>132</v>
      </c>
      <c r="E210" s="8" t="s">
        <v>32</v>
      </c>
      <c r="F210" s="13" t="n">
        <v>41249</v>
      </c>
      <c r="G210" s="13" t="s">
        <v>94</v>
      </c>
    </row>
    <row r="211" customFormat="false" ht="15.75" hidden="false" customHeight="false" outlineLevel="0" collapsed="false">
      <c r="A211" s="12" t="n">
        <v>27</v>
      </c>
      <c r="B211" s="8" t="n">
        <v>860583</v>
      </c>
      <c r="C211" s="8" t="s">
        <v>70</v>
      </c>
      <c r="D211" s="8" t="s">
        <v>64</v>
      </c>
      <c r="E211" s="8" t="s">
        <v>32</v>
      </c>
      <c r="F211" s="13" t="n">
        <v>40682</v>
      </c>
      <c r="G211" s="13" t="s">
        <v>94</v>
      </c>
    </row>
    <row r="212" customFormat="false" ht="15.75" hidden="false" customHeight="false" outlineLevel="0" collapsed="false">
      <c r="A212" s="12" t="n">
        <v>28</v>
      </c>
      <c r="B212" s="8" t="n">
        <v>889541</v>
      </c>
      <c r="C212" s="8" t="s">
        <v>133</v>
      </c>
      <c r="D212" s="8" t="s">
        <v>134</v>
      </c>
      <c r="E212" s="8" t="s">
        <v>45</v>
      </c>
      <c r="F212" s="13" t="n">
        <v>40571</v>
      </c>
      <c r="G212" s="13" t="s">
        <v>94</v>
      </c>
    </row>
    <row r="213" customFormat="false" ht="15.75" hidden="false" customHeight="false" outlineLevel="0" collapsed="false">
      <c r="A213" s="12" t="n">
        <v>29</v>
      </c>
      <c r="B213" s="8" t="n">
        <v>860013</v>
      </c>
      <c r="C213" s="8" t="s">
        <v>135</v>
      </c>
      <c r="D213" s="8" t="s">
        <v>136</v>
      </c>
      <c r="E213" s="8" t="s">
        <v>10</v>
      </c>
      <c r="F213" s="13" t="n">
        <v>40666</v>
      </c>
      <c r="G213" s="13" t="s">
        <v>94</v>
      </c>
    </row>
    <row r="214" customFormat="false" ht="15.75" hidden="false" customHeight="false" outlineLevel="0" collapsed="false">
      <c r="A214" s="12" t="n">
        <v>30</v>
      </c>
      <c r="B214" s="8" t="n">
        <v>891944</v>
      </c>
      <c r="C214" s="8" t="s">
        <v>137</v>
      </c>
      <c r="D214" s="8" t="s">
        <v>138</v>
      </c>
      <c r="E214" s="8" t="s">
        <v>18</v>
      </c>
      <c r="F214" s="13" t="n">
        <v>41240</v>
      </c>
      <c r="G214" s="13" t="s">
        <v>94</v>
      </c>
    </row>
    <row r="215" customFormat="false" ht="15.75" hidden="false" customHeight="false" outlineLevel="0" collapsed="false">
      <c r="A215" s="12" t="n">
        <v>31</v>
      </c>
      <c r="B215" s="8" t="n">
        <v>892826</v>
      </c>
      <c r="C215" s="8" t="s">
        <v>139</v>
      </c>
      <c r="D215" s="8" t="s">
        <v>140</v>
      </c>
      <c r="E215" s="8" t="s">
        <v>10</v>
      </c>
      <c r="F215" s="13" t="n">
        <v>40756</v>
      </c>
      <c r="G215" s="13" t="s">
        <v>94</v>
      </c>
    </row>
    <row r="216" customFormat="false" ht="15.75" hidden="false" customHeight="false" outlineLevel="0" collapsed="false">
      <c r="A216" s="12" t="n">
        <v>32</v>
      </c>
      <c r="B216" s="8"/>
      <c r="C216" s="8"/>
      <c r="D216" s="8"/>
      <c r="E216" s="8"/>
      <c r="F216" s="13"/>
      <c r="G216" s="13" t="s">
        <v>94</v>
      </c>
    </row>
    <row r="217" customFormat="false" ht="15.75" hidden="false" customHeight="false" outlineLevel="0" collapsed="false">
      <c r="A217" s="12" t="n">
        <v>33</v>
      </c>
      <c r="B217" s="8"/>
      <c r="C217" s="8"/>
      <c r="D217" s="8"/>
      <c r="E217" s="8"/>
      <c r="F217" s="13"/>
      <c r="G217" s="13" t="s">
        <v>94</v>
      </c>
    </row>
    <row r="218" customFormat="false" ht="15.75" hidden="false" customHeight="false" outlineLevel="0" collapsed="false">
      <c r="A218" s="12" t="n">
        <v>34</v>
      </c>
      <c r="B218" s="8"/>
      <c r="C218" s="8"/>
      <c r="D218" s="8"/>
      <c r="E218" s="8"/>
      <c r="F218" s="13"/>
      <c r="G218" s="13" t="s">
        <v>94</v>
      </c>
    </row>
    <row r="219" customFormat="false" ht="15.75" hidden="false" customHeight="false" outlineLevel="0" collapsed="false">
      <c r="A219" s="12" t="n">
        <v>35</v>
      </c>
      <c r="B219" s="8"/>
      <c r="C219" s="8"/>
      <c r="D219" s="8"/>
      <c r="E219" s="8"/>
      <c r="F219" s="13"/>
      <c r="G219" s="13" t="s">
        <v>94</v>
      </c>
    </row>
    <row r="220" customFormat="false" ht="18.75" hidden="false" customHeight="true" outlineLevel="0" collapsed="false">
      <c r="A220" s="12" t="n">
        <v>36</v>
      </c>
      <c r="B220" s="8"/>
      <c r="C220" s="8"/>
      <c r="D220" s="8"/>
      <c r="E220" s="8"/>
      <c r="F220" s="13"/>
      <c r="G220" s="13" t="s">
        <v>94</v>
      </c>
    </row>
    <row r="221" customFormat="false" ht="15.75" hidden="false" customHeight="false" outlineLevel="0" collapsed="false">
      <c r="A221" s="12" t="n">
        <v>37</v>
      </c>
      <c r="B221" s="8"/>
      <c r="C221" s="8"/>
      <c r="D221" s="8"/>
      <c r="E221" s="8"/>
      <c r="F221" s="13"/>
      <c r="G221" s="13" t="s">
        <v>94</v>
      </c>
    </row>
    <row r="222" customFormat="false" ht="15.75" hidden="false" customHeight="false" outlineLevel="0" collapsed="false">
      <c r="A222" s="12" t="n">
        <v>38</v>
      </c>
      <c r="B222" s="8"/>
      <c r="C222" s="8"/>
      <c r="D222" s="8"/>
      <c r="E222" s="8"/>
      <c r="F222" s="13"/>
      <c r="G222" s="13" t="s">
        <v>94</v>
      </c>
    </row>
    <row r="223" customFormat="false" ht="15.75" hidden="false" customHeight="false" outlineLevel="0" collapsed="false">
      <c r="A223" s="12" t="n">
        <v>39</v>
      </c>
      <c r="B223" s="8"/>
      <c r="C223" s="8"/>
      <c r="D223" s="8"/>
      <c r="E223" s="8"/>
      <c r="F223" s="13"/>
      <c r="G223" s="13" t="s">
        <v>94</v>
      </c>
    </row>
    <row r="224" customFormat="false" ht="15.75" hidden="false" customHeight="false" outlineLevel="0" collapsed="false">
      <c r="A224" s="12" t="n">
        <v>40</v>
      </c>
      <c r="B224" s="8"/>
      <c r="C224" s="8"/>
      <c r="D224" s="8"/>
      <c r="E224" s="8"/>
      <c r="F224" s="13"/>
      <c r="G224" s="13" t="s">
        <v>94</v>
      </c>
    </row>
    <row r="225" customFormat="false" ht="15.75" hidden="false" customHeight="false" outlineLevel="0" collapsed="false">
      <c r="A225" s="12" t="n">
        <v>41</v>
      </c>
      <c r="B225" s="8"/>
      <c r="C225" s="8"/>
      <c r="D225" s="8"/>
      <c r="E225" s="8"/>
      <c r="F225" s="13"/>
      <c r="G225" s="13" t="s">
        <v>94</v>
      </c>
    </row>
    <row r="226" customFormat="false" ht="15.75" hidden="false" customHeight="false" outlineLevel="0" collapsed="false">
      <c r="A226" s="12" t="n">
        <v>42</v>
      </c>
      <c r="B226" s="8"/>
      <c r="C226" s="8"/>
      <c r="D226" s="8"/>
      <c r="E226" s="8"/>
      <c r="F226" s="13"/>
      <c r="G226" s="13" t="s">
        <v>94</v>
      </c>
    </row>
    <row r="227" customFormat="false" ht="15.75" hidden="false" customHeight="false" outlineLevel="0" collapsed="false">
      <c r="A227" s="12" t="n">
        <v>43</v>
      </c>
      <c r="B227" s="8"/>
      <c r="C227" s="8"/>
      <c r="D227" s="8"/>
      <c r="E227" s="8"/>
      <c r="F227" s="13"/>
      <c r="G227" s="13" t="s">
        <v>94</v>
      </c>
    </row>
    <row r="228" customFormat="false" ht="15.75" hidden="false" customHeight="false" outlineLevel="0" collapsed="false">
      <c r="A228" s="12" t="n">
        <v>44</v>
      </c>
      <c r="B228" s="8"/>
      <c r="C228" s="8"/>
      <c r="D228" s="8"/>
      <c r="E228" s="8"/>
      <c r="F228" s="13"/>
      <c r="G228" s="13" t="s">
        <v>94</v>
      </c>
    </row>
    <row r="229" customFormat="false" ht="15.75" hidden="false" customHeight="false" outlineLevel="0" collapsed="false">
      <c r="A229" s="12" t="n">
        <v>45</v>
      </c>
      <c r="B229" s="8"/>
      <c r="C229" s="8"/>
      <c r="D229" s="8"/>
      <c r="E229" s="8"/>
      <c r="F229" s="13"/>
      <c r="G229" s="13" t="s">
        <v>94</v>
      </c>
    </row>
    <row r="230" customFormat="false" ht="15.75" hidden="false" customHeight="false" outlineLevel="0" collapsed="false">
      <c r="A230" s="12" t="n">
        <v>46</v>
      </c>
      <c r="B230" s="8"/>
      <c r="C230" s="8"/>
      <c r="D230" s="8"/>
      <c r="E230" s="8"/>
      <c r="F230" s="13"/>
      <c r="G230" s="13" t="s">
        <v>94</v>
      </c>
    </row>
    <row r="231" customFormat="false" ht="15.75" hidden="false" customHeight="false" outlineLevel="0" collapsed="false">
      <c r="A231" s="12" t="n">
        <v>47</v>
      </c>
      <c r="B231" s="8"/>
      <c r="C231" s="8"/>
      <c r="D231" s="8"/>
      <c r="E231" s="8"/>
      <c r="F231" s="13"/>
      <c r="G231" s="13" t="s">
        <v>94</v>
      </c>
    </row>
    <row r="232" customFormat="false" ht="15.75" hidden="false" customHeight="false" outlineLevel="0" collapsed="false">
      <c r="A232" s="12" t="n">
        <v>48</v>
      </c>
      <c r="B232" s="8"/>
      <c r="C232" s="8"/>
      <c r="D232" s="8"/>
      <c r="E232" s="8"/>
      <c r="F232" s="13"/>
      <c r="G232" s="13" t="s">
        <v>94</v>
      </c>
    </row>
    <row r="233" customFormat="false" ht="15.75" hidden="false" customHeight="false" outlineLevel="0" collapsed="false">
      <c r="A233" s="12" t="n">
        <v>49</v>
      </c>
      <c r="B233" s="8"/>
      <c r="C233" s="8"/>
      <c r="D233" s="8"/>
      <c r="E233" s="8"/>
      <c r="F233" s="13"/>
      <c r="G233" s="13" t="s">
        <v>94</v>
      </c>
    </row>
    <row r="234" customFormat="false" ht="15.75" hidden="false" customHeight="false" outlineLevel="0" collapsed="false">
      <c r="A234" s="12" t="n">
        <v>50</v>
      </c>
      <c r="B234" s="8"/>
      <c r="C234" s="8"/>
      <c r="D234" s="8"/>
      <c r="E234" s="8"/>
      <c r="F234" s="13"/>
      <c r="G234" s="13" t="s">
        <v>94</v>
      </c>
    </row>
    <row r="235" customFormat="false" ht="15.75" hidden="true" customHeight="false" outlineLevel="0" collapsed="false">
      <c r="A235" s="12" t="n">
        <v>51</v>
      </c>
      <c r="B235" s="8"/>
      <c r="C235" s="8"/>
      <c r="D235" s="8"/>
      <c r="E235" s="8"/>
      <c r="F235" s="13"/>
      <c r="G235" s="13" t="s">
        <v>94</v>
      </c>
    </row>
    <row r="236" customFormat="false" ht="15.75" hidden="true" customHeight="false" outlineLevel="0" collapsed="false">
      <c r="A236" s="12" t="n">
        <v>52</v>
      </c>
      <c r="B236" s="8"/>
      <c r="C236" s="8"/>
      <c r="D236" s="8"/>
      <c r="E236" s="8"/>
      <c r="F236" s="13"/>
      <c r="G236" s="13" t="s">
        <v>94</v>
      </c>
    </row>
    <row r="237" customFormat="false" ht="15.75" hidden="true" customHeight="false" outlineLevel="0" collapsed="false">
      <c r="A237" s="12" t="n">
        <v>53</v>
      </c>
      <c r="B237" s="8"/>
      <c r="C237" s="8"/>
      <c r="D237" s="8"/>
      <c r="E237" s="8"/>
      <c r="F237" s="13"/>
      <c r="G237" s="13" t="s">
        <v>94</v>
      </c>
    </row>
    <row r="238" customFormat="false" ht="15.75" hidden="true" customHeight="false" outlineLevel="0" collapsed="false">
      <c r="A238" s="12" t="n">
        <v>54</v>
      </c>
      <c r="B238" s="8"/>
      <c r="C238" s="8"/>
      <c r="D238" s="8"/>
      <c r="E238" s="8"/>
      <c r="F238" s="13"/>
      <c r="G238" s="13" t="s">
        <v>94</v>
      </c>
    </row>
    <row r="239" customFormat="false" ht="15.75" hidden="true" customHeight="false" outlineLevel="0" collapsed="false">
      <c r="A239" s="12" t="n">
        <v>55</v>
      </c>
      <c r="B239" s="8"/>
      <c r="C239" s="8"/>
      <c r="D239" s="8"/>
      <c r="E239" s="8"/>
      <c r="F239" s="13"/>
      <c r="G239" s="13" t="s">
        <v>94</v>
      </c>
    </row>
    <row r="240" customFormat="false" ht="15.75" hidden="true" customHeight="false" outlineLevel="0" collapsed="false">
      <c r="A240" s="12" t="n">
        <v>56</v>
      </c>
      <c r="B240" s="8"/>
      <c r="C240" s="8"/>
      <c r="D240" s="8"/>
      <c r="E240" s="8"/>
      <c r="F240" s="13"/>
      <c r="G240" s="13" t="s">
        <v>94</v>
      </c>
    </row>
    <row r="241" customFormat="false" ht="15.75" hidden="true" customHeight="false" outlineLevel="0" collapsed="false">
      <c r="A241" s="12" t="n">
        <v>57</v>
      </c>
      <c r="B241" s="8"/>
      <c r="C241" s="8"/>
      <c r="D241" s="8"/>
      <c r="E241" s="8"/>
      <c r="F241" s="13"/>
      <c r="G241" s="13" t="s">
        <v>94</v>
      </c>
    </row>
    <row r="242" customFormat="false" ht="15.75" hidden="true" customHeight="false" outlineLevel="0" collapsed="false">
      <c r="A242" s="12" t="n">
        <v>58</v>
      </c>
      <c r="B242" s="8"/>
      <c r="C242" s="8"/>
      <c r="D242" s="8"/>
      <c r="E242" s="8"/>
      <c r="F242" s="13"/>
      <c r="G242" s="13" t="s">
        <v>94</v>
      </c>
    </row>
    <row r="243" customFormat="false" ht="15.75" hidden="true" customHeight="false" outlineLevel="0" collapsed="false">
      <c r="A243" s="12" t="n">
        <v>59</v>
      </c>
      <c r="B243" s="8"/>
      <c r="C243" s="8"/>
      <c r="D243" s="8"/>
      <c r="E243" s="8"/>
      <c r="F243" s="13"/>
      <c r="G243" s="13" t="s">
        <v>94</v>
      </c>
    </row>
    <row r="244" customFormat="false" ht="15.75" hidden="true" customHeight="false" outlineLevel="0" collapsed="false">
      <c r="A244" s="12" t="n">
        <v>60</v>
      </c>
      <c r="B244" s="8"/>
      <c r="C244" s="8"/>
      <c r="D244" s="8"/>
      <c r="E244" s="8"/>
      <c r="F244" s="13"/>
      <c r="G244" s="13" t="s">
        <v>94</v>
      </c>
    </row>
    <row r="245" customFormat="false" ht="15.75" hidden="true" customHeight="false" outlineLevel="0" collapsed="false">
      <c r="A245" s="12" t="n">
        <v>61</v>
      </c>
      <c r="B245" s="8"/>
      <c r="C245" s="8"/>
      <c r="D245" s="8"/>
      <c r="E245" s="8"/>
      <c r="F245" s="13"/>
      <c r="G245" s="13" t="s">
        <v>94</v>
      </c>
    </row>
    <row r="246" customFormat="false" ht="15.75" hidden="true" customHeight="false" outlineLevel="0" collapsed="false">
      <c r="A246" s="12" t="n">
        <v>62</v>
      </c>
      <c r="B246" s="8"/>
      <c r="C246" s="8"/>
      <c r="D246" s="8"/>
      <c r="E246" s="8"/>
      <c r="F246" s="13"/>
      <c r="G246" s="13" t="s">
        <v>94</v>
      </c>
    </row>
    <row r="247" customFormat="false" ht="15.75" hidden="true" customHeight="false" outlineLevel="0" collapsed="false">
      <c r="A247" s="12" t="n">
        <v>63</v>
      </c>
      <c r="B247" s="8"/>
      <c r="C247" s="8"/>
      <c r="D247" s="8"/>
      <c r="E247" s="8"/>
      <c r="F247" s="13"/>
      <c r="G247" s="13" t="s">
        <v>94</v>
      </c>
    </row>
    <row r="248" customFormat="false" ht="15.75" hidden="true" customHeight="false" outlineLevel="0" collapsed="false">
      <c r="A248" s="12" t="n">
        <v>64</v>
      </c>
      <c r="B248" s="8"/>
      <c r="C248" s="8"/>
      <c r="D248" s="8"/>
      <c r="E248" s="8"/>
      <c r="F248" s="13"/>
      <c r="G248" s="13" t="s">
        <v>94</v>
      </c>
    </row>
    <row r="249" customFormat="false" ht="15.75" hidden="true" customHeight="false" outlineLevel="0" collapsed="false">
      <c r="A249" s="12" t="n">
        <v>65</v>
      </c>
      <c r="B249" s="8"/>
      <c r="C249" s="8"/>
      <c r="D249" s="8"/>
      <c r="E249" s="8"/>
      <c r="F249" s="13"/>
      <c r="G249" s="13" t="s">
        <v>94</v>
      </c>
    </row>
    <row r="250" customFormat="false" ht="15.75" hidden="true" customHeight="false" outlineLevel="0" collapsed="false">
      <c r="A250" s="12" t="n">
        <v>66</v>
      </c>
      <c r="B250" s="8"/>
      <c r="C250" s="8"/>
      <c r="D250" s="8"/>
      <c r="E250" s="8"/>
      <c r="F250" s="13"/>
      <c r="G250" s="13" t="s">
        <v>94</v>
      </c>
    </row>
    <row r="251" customFormat="false" ht="15.75" hidden="true" customHeight="false" outlineLevel="0" collapsed="false">
      <c r="A251" s="12" t="n">
        <v>67</v>
      </c>
      <c r="B251" s="8"/>
      <c r="C251" s="8"/>
      <c r="D251" s="8"/>
      <c r="E251" s="8"/>
      <c r="F251" s="13"/>
      <c r="G251" s="13" t="s">
        <v>94</v>
      </c>
    </row>
    <row r="252" customFormat="false" ht="15.75" hidden="true" customHeight="false" outlineLevel="0" collapsed="false">
      <c r="A252" s="12" t="n">
        <v>68</v>
      </c>
      <c r="B252" s="8"/>
      <c r="C252" s="8"/>
      <c r="D252" s="8"/>
      <c r="E252" s="8"/>
      <c r="F252" s="13"/>
      <c r="G252" s="13" t="s">
        <v>94</v>
      </c>
    </row>
    <row r="253" customFormat="false" ht="15.75" hidden="true" customHeight="false" outlineLevel="0" collapsed="false">
      <c r="A253" s="12" t="n">
        <v>69</v>
      </c>
      <c r="B253" s="8"/>
      <c r="C253" s="8"/>
      <c r="D253" s="8"/>
      <c r="E253" s="8"/>
      <c r="F253" s="13"/>
      <c r="G253" s="13" t="s">
        <v>94</v>
      </c>
    </row>
    <row r="254" customFormat="false" ht="15.75" hidden="true" customHeight="false" outlineLevel="0" collapsed="false">
      <c r="A254" s="12" t="n">
        <v>70</v>
      </c>
      <c r="B254" s="8"/>
      <c r="C254" s="8"/>
      <c r="D254" s="8"/>
      <c r="E254" s="8"/>
      <c r="F254" s="13"/>
      <c r="G254" s="13" t="s">
        <v>94</v>
      </c>
    </row>
    <row r="255" customFormat="false" ht="15.75" hidden="true" customHeight="false" outlineLevel="0" collapsed="false">
      <c r="A255" s="12" t="n">
        <v>71</v>
      </c>
      <c r="B255" s="8"/>
      <c r="C255" s="8"/>
      <c r="D255" s="8"/>
      <c r="E255" s="8"/>
      <c r="F255" s="13"/>
      <c r="G255" s="13" t="s">
        <v>94</v>
      </c>
    </row>
    <row r="256" customFormat="false" ht="15.75" hidden="true" customHeight="false" outlineLevel="0" collapsed="false">
      <c r="A256" s="12" t="n">
        <v>72</v>
      </c>
      <c r="B256" s="8"/>
      <c r="C256" s="8"/>
      <c r="D256" s="8"/>
      <c r="E256" s="8"/>
      <c r="F256" s="13"/>
      <c r="G256" s="13" t="s">
        <v>94</v>
      </c>
    </row>
    <row r="257" customFormat="false" ht="15.75" hidden="true" customHeight="false" outlineLevel="0" collapsed="false">
      <c r="A257" s="12" t="n">
        <v>73</v>
      </c>
      <c r="B257" s="8"/>
      <c r="C257" s="8"/>
      <c r="D257" s="8"/>
      <c r="E257" s="8"/>
      <c r="F257" s="13"/>
      <c r="G257" s="13" t="s">
        <v>94</v>
      </c>
    </row>
    <row r="258" customFormat="false" ht="15.75" hidden="true" customHeight="false" outlineLevel="0" collapsed="false">
      <c r="A258" s="12" t="n">
        <v>74</v>
      </c>
      <c r="B258" s="8"/>
      <c r="C258" s="8"/>
      <c r="D258" s="8"/>
      <c r="E258" s="8"/>
      <c r="F258" s="13"/>
      <c r="G258" s="13" t="s">
        <v>94</v>
      </c>
    </row>
    <row r="259" customFormat="false" ht="15.75" hidden="true" customHeight="false" outlineLevel="0" collapsed="false">
      <c r="A259" s="12" t="n">
        <v>75</v>
      </c>
      <c r="B259" s="8"/>
      <c r="C259" s="8"/>
      <c r="D259" s="8"/>
      <c r="E259" s="8"/>
      <c r="F259" s="13"/>
      <c r="G259" s="13" t="s">
        <v>94</v>
      </c>
    </row>
    <row r="260" customFormat="false" ht="15.75" hidden="true" customHeight="false" outlineLevel="0" collapsed="false">
      <c r="A260" s="12" t="n">
        <v>76</v>
      </c>
      <c r="B260" s="8"/>
      <c r="C260" s="8"/>
      <c r="D260" s="8"/>
      <c r="E260" s="8"/>
      <c r="F260" s="13"/>
      <c r="G260" s="13" t="s">
        <v>94</v>
      </c>
    </row>
    <row r="261" customFormat="false" ht="15.75" hidden="true" customHeight="false" outlineLevel="0" collapsed="false">
      <c r="A261" s="12" t="n">
        <v>77</v>
      </c>
      <c r="B261" s="8"/>
      <c r="C261" s="8"/>
      <c r="D261" s="8"/>
      <c r="E261" s="8"/>
      <c r="F261" s="13"/>
      <c r="G261" s="13" t="s">
        <v>94</v>
      </c>
    </row>
    <row r="262" customFormat="false" ht="15.75" hidden="true" customHeight="false" outlineLevel="0" collapsed="false">
      <c r="A262" s="12" t="n">
        <v>78</v>
      </c>
      <c r="B262" s="8"/>
      <c r="C262" s="8"/>
      <c r="D262" s="8"/>
      <c r="E262" s="8"/>
      <c r="F262" s="13"/>
      <c r="G262" s="13" t="s">
        <v>94</v>
      </c>
    </row>
    <row r="263" customFormat="false" ht="15.75" hidden="true" customHeight="false" outlineLevel="0" collapsed="false">
      <c r="A263" s="12" t="n">
        <v>79</v>
      </c>
      <c r="B263" s="8"/>
      <c r="C263" s="8"/>
      <c r="D263" s="8"/>
      <c r="E263" s="8"/>
      <c r="F263" s="13"/>
      <c r="G263" s="13" t="s">
        <v>94</v>
      </c>
    </row>
    <row r="264" customFormat="false" ht="15.75" hidden="true" customHeight="false" outlineLevel="0" collapsed="false">
      <c r="A264" s="12" t="n">
        <v>80</v>
      </c>
      <c r="B264" s="8"/>
      <c r="C264" s="8"/>
      <c r="D264" s="8"/>
      <c r="E264" s="8"/>
      <c r="F264" s="13"/>
      <c r="G264" s="13" t="s">
        <v>94</v>
      </c>
    </row>
    <row r="265" customFormat="false" ht="15.75" hidden="true" customHeight="false" outlineLevel="0" collapsed="false">
      <c r="A265" s="12" t="n">
        <v>81</v>
      </c>
      <c r="B265" s="8"/>
      <c r="C265" s="8"/>
      <c r="D265" s="8"/>
      <c r="E265" s="8"/>
      <c r="F265" s="13"/>
      <c r="G265" s="13" t="s">
        <v>94</v>
      </c>
    </row>
    <row r="266" customFormat="false" ht="15.75" hidden="true" customHeight="false" outlineLevel="0" collapsed="false">
      <c r="A266" s="12" t="n">
        <v>82</v>
      </c>
      <c r="B266" s="8"/>
      <c r="C266" s="8"/>
      <c r="D266" s="8"/>
      <c r="E266" s="8"/>
      <c r="F266" s="13"/>
      <c r="G266" s="13" t="s">
        <v>94</v>
      </c>
    </row>
    <row r="267" customFormat="false" ht="15.75" hidden="true" customHeight="false" outlineLevel="0" collapsed="false">
      <c r="A267" s="12" t="n">
        <v>83</v>
      </c>
      <c r="B267" s="8"/>
      <c r="C267" s="8"/>
      <c r="D267" s="8"/>
      <c r="E267" s="8"/>
      <c r="F267" s="13"/>
      <c r="G267" s="13" t="s">
        <v>94</v>
      </c>
    </row>
    <row r="268" customFormat="false" ht="15.75" hidden="true" customHeight="false" outlineLevel="0" collapsed="false">
      <c r="A268" s="12" t="n">
        <v>84</v>
      </c>
      <c r="B268" s="8"/>
      <c r="C268" s="8"/>
      <c r="D268" s="8"/>
      <c r="E268" s="8"/>
      <c r="F268" s="13"/>
      <c r="G268" s="13" t="s">
        <v>94</v>
      </c>
    </row>
    <row r="269" customFormat="false" ht="15.75" hidden="true" customHeight="false" outlineLevel="0" collapsed="false">
      <c r="A269" s="14" t="n">
        <v>85</v>
      </c>
      <c r="B269" s="15"/>
      <c r="C269" s="15"/>
      <c r="D269" s="15"/>
      <c r="E269" s="15"/>
      <c r="F269" s="23"/>
      <c r="G269" s="23" t="s">
        <v>94</v>
      </c>
    </row>
    <row r="270" customFormat="false" ht="7.5" hidden="false" customHeight="true" outlineLevel="0" collapsed="false">
      <c r="A270" s="24"/>
      <c r="B270" s="20"/>
      <c r="C270" s="20"/>
      <c r="D270" s="20"/>
      <c r="E270" s="20"/>
      <c r="F270" s="21"/>
      <c r="G270" s="21"/>
    </row>
    <row r="271" customFormat="false" ht="15.75" hidden="false" customHeight="false" outlineLevel="0" collapsed="false">
      <c r="A271" s="22" t="n">
        <v>1</v>
      </c>
      <c r="B271" s="8" t="n">
        <v>55752919</v>
      </c>
      <c r="C271" s="8" t="s">
        <v>141</v>
      </c>
      <c r="D271" s="8" t="s">
        <v>142</v>
      </c>
      <c r="E271" s="25" t="s">
        <v>42</v>
      </c>
      <c r="F271" s="13" t="n">
        <v>40423</v>
      </c>
      <c r="G271" s="13" t="s">
        <v>143</v>
      </c>
    </row>
    <row r="272" customFormat="false" ht="15.75" hidden="false" customHeight="false" outlineLevel="0" collapsed="false">
      <c r="A272" s="12" t="n">
        <v>2</v>
      </c>
      <c r="B272" s="8" t="n">
        <v>890760</v>
      </c>
      <c r="C272" s="8" t="s">
        <v>144</v>
      </c>
      <c r="D272" s="8" t="s">
        <v>145</v>
      </c>
      <c r="E272" s="8" t="s">
        <v>10</v>
      </c>
      <c r="F272" s="13" t="n">
        <v>40408</v>
      </c>
      <c r="G272" s="13" t="s">
        <v>143</v>
      </c>
    </row>
    <row r="273" customFormat="false" ht="15.75" hidden="false" customHeight="false" outlineLevel="0" collapsed="false">
      <c r="A273" s="12" t="n">
        <v>3</v>
      </c>
      <c r="B273" s="8" t="n">
        <v>890757</v>
      </c>
      <c r="C273" s="8" t="s">
        <v>146</v>
      </c>
      <c r="D273" s="8" t="s">
        <v>147</v>
      </c>
      <c r="E273" s="8" t="s">
        <v>10</v>
      </c>
      <c r="F273" s="13" t="n">
        <v>40511</v>
      </c>
      <c r="G273" s="13" t="s">
        <v>143</v>
      </c>
    </row>
    <row r="274" customFormat="false" ht="15.75" hidden="false" customHeight="false" outlineLevel="0" collapsed="false">
      <c r="A274" s="12" t="n">
        <v>4</v>
      </c>
      <c r="B274" s="8" t="n">
        <v>55758115</v>
      </c>
      <c r="C274" s="8" t="s">
        <v>148</v>
      </c>
      <c r="D274" s="8" t="s">
        <v>149</v>
      </c>
      <c r="E274" s="8" t="s">
        <v>38</v>
      </c>
      <c r="F274" s="13" t="n">
        <v>40091</v>
      </c>
      <c r="G274" s="13" t="s">
        <v>143</v>
      </c>
    </row>
    <row r="275" customFormat="false" ht="15.75" hidden="false" customHeight="false" outlineLevel="0" collapsed="false">
      <c r="A275" s="12" t="n">
        <v>5</v>
      </c>
      <c r="B275" s="8" t="n">
        <v>55710415</v>
      </c>
      <c r="C275" s="8" t="s">
        <v>150</v>
      </c>
      <c r="D275" s="8" t="s">
        <v>151</v>
      </c>
      <c r="E275" s="8" t="s">
        <v>38</v>
      </c>
      <c r="F275" s="13" t="n">
        <v>40270</v>
      </c>
      <c r="G275" s="13" t="s">
        <v>143</v>
      </c>
    </row>
    <row r="276" customFormat="false" ht="15.75" hidden="false" customHeight="false" outlineLevel="0" collapsed="false">
      <c r="A276" s="12" t="n">
        <v>6</v>
      </c>
      <c r="B276" s="8" t="n">
        <v>55714099</v>
      </c>
      <c r="C276" s="8" t="s">
        <v>152</v>
      </c>
      <c r="D276" s="8" t="s">
        <v>153</v>
      </c>
      <c r="E276" s="8" t="s">
        <v>38</v>
      </c>
      <c r="F276" s="13" t="n">
        <v>40247</v>
      </c>
      <c r="G276" s="13" t="s">
        <v>143</v>
      </c>
    </row>
    <row r="277" customFormat="false" ht="15.75" hidden="false" customHeight="false" outlineLevel="0" collapsed="false">
      <c r="A277" s="12" t="n">
        <v>7</v>
      </c>
      <c r="B277" s="8" t="n">
        <v>890956</v>
      </c>
      <c r="C277" s="8" t="s">
        <v>154</v>
      </c>
      <c r="D277" s="8" t="s">
        <v>93</v>
      </c>
      <c r="E277" s="8" t="s">
        <v>38</v>
      </c>
      <c r="F277" s="13" t="n">
        <v>40204</v>
      </c>
      <c r="G277" s="13" t="s">
        <v>143</v>
      </c>
    </row>
    <row r="278" customFormat="false" ht="15.75" hidden="false" customHeight="false" outlineLevel="0" collapsed="false">
      <c r="A278" s="12" t="n">
        <v>8</v>
      </c>
      <c r="B278" s="8" t="n">
        <v>55753172</v>
      </c>
      <c r="C278" s="8" t="s">
        <v>155</v>
      </c>
      <c r="D278" s="8" t="s">
        <v>156</v>
      </c>
      <c r="E278" s="8" t="s">
        <v>14</v>
      </c>
      <c r="F278" s="13" t="n">
        <v>39952</v>
      </c>
      <c r="G278" s="13" t="s">
        <v>143</v>
      </c>
    </row>
    <row r="279" customFormat="false" ht="15.75" hidden="false" customHeight="false" outlineLevel="0" collapsed="false">
      <c r="A279" s="12" t="n">
        <v>9</v>
      </c>
      <c r="B279" s="8" t="n">
        <v>55601759</v>
      </c>
      <c r="C279" s="8" t="s">
        <v>157</v>
      </c>
      <c r="D279" s="8" t="s">
        <v>158</v>
      </c>
      <c r="E279" s="8" t="s">
        <v>14</v>
      </c>
      <c r="F279" s="13" t="n">
        <v>40100</v>
      </c>
      <c r="G279" s="13" t="s">
        <v>143</v>
      </c>
    </row>
    <row r="280" customFormat="false" ht="15.75" hidden="false" customHeight="false" outlineLevel="0" collapsed="false">
      <c r="A280" s="12" t="n">
        <v>10</v>
      </c>
      <c r="B280" s="8" t="n">
        <v>888132</v>
      </c>
      <c r="C280" s="8" t="s">
        <v>159</v>
      </c>
      <c r="D280" s="8" t="s">
        <v>120</v>
      </c>
      <c r="E280" s="8" t="s">
        <v>26</v>
      </c>
      <c r="F280" s="13" t="n">
        <v>40342</v>
      </c>
      <c r="G280" s="13" t="s">
        <v>143</v>
      </c>
    </row>
    <row r="281" customFormat="false" ht="15.75" hidden="false" customHeight="false" outlineLevel="0" collapsed="false">
      <c r="A281" s="12" t="n">
        <v>11</v>
      </c>
      <c r="B281" s="8" t="n">
        <v>888720</v>
      </c>
      <c r="C281" s="8" t="s">
        <v>160</v>
      </c>
      <c r="D281" s="8" t="s">
        <v>161</v>
      </c>
      <c r="E281" s="8" t="s">
        <v>26</v>
      </c>
      <c r="F281" s="13" t="n">
        <v>39982</v>
      </c>
      <c r="G281" s="13" t="s">
        <v>143</v>
      </c>
    </row>
    <row r="282" customFormat="false" ht="15.75" hidden="false" customHeight="false" outlineLevel="0" collapsed="false">
      <c r="A282" s="12" t="n">
        <v>12</v>
      </c>
      <c r="B282" s="8" t="n">
        <v>890701</v>
      </c>
      <c r="C282" s="8" t="s">
        <v>162</v>
      </c>
      <c r="D282" s="8" t="s">
        <v>163</v>
      </c>
      <c r="E282" s="8" t="s">
        <v>37</v>
      </c>
      <c r="F282" s="13" t="n">
        <v>40207</v>
      </c>
      <c r="G282" s="13" t="s">
        <v>143</v>
      </c>
    </row>
    <row r="283" customFormat="false" ht="15.75" hidden="false" customHeight="false" outlineLevel="0" collapsed="false">
      <c r="A283" s="12" t="n">
        <v>13</v>
      </c>
      <c r="B283" s="8" t="n">
        <v>856378</v>
      </c>
      <c r="C283" s="8" t="s">
        <v>164</v>
      </c>
      <c r="D283" s="8" t="s">
        <v>165</v>
      </c>
      <c r="E283" s="8" t="s">
        <v>45</v>
      </c>
      <c r="F283" s="13" t="n">
        <v>40090</v>
      </c>
      <c r="G283" s="13" t="s">
        <v>143</v>
      </c>
    </row>
    <row r="284" customFormat="false" ht="15.75" hidden="false" customHeight="false" outlineLevel="0" collapsed="false">
      <c r="A284" s="12" t="n">
        <v>14</v>
      </c>
      <c r="B284" s="8" t="n">
        <v>55794993</v>
      </c>
      <c r="C284" s="8" t="s">
        <v>166</v>
      </c>
      <c r="D284" s="8" t="s">
        <v>167</v>
      </c>
      <c r="E284" s="8" t="s">
        <v>10</v>
      </c>
      <c r="F284" s="13" t="n">
        <v>40266</v>
      </c>
      <c r="G284" s="13" t="s">
        <v>143</v>
      </c>
    </row>
    <row r="285" customFormat="false" ht="15.75" hidden="false" customHeight="false" outlineLevel="0" collapsed="false">
      <c r="A285" s="12" t="n">
        <v>15</v>
      </c>
      <c r="B285" s="8" t="n">
        <v>861832</v>
      </c>
      <c r="C285" s="8" t="s">
        <v>168</v>
      </c>
      <c r="D285" s="8" t="s">
        <v>169</v>
      </c>
      <c r="E285" s="8" t="s">
        <v>32</v>
      </c>
      <c r="F285" s="13" t="n">
        <v>40326</v>
      </c>
      <c r="G285" s="13" t="s">
        <v>143</v>
      </c>
    </row>
    <row r="286" customFormat="false" ht="15.75" hidden="false" customHeight="false" outlineLevel="0" collapsed="false">
      <c r="A286" s="12" t="n">
        <v>16</v>
      </c>
      <c r="B286" s="8" t="n">
        <v>861543</v>
      </c>
      <c r="C286" s="8" t="s">
        <v>84</v>
      </c>
      <c r="D286" s="8" t="s">
        <v>170</v>
      </c>
      <c r="E286" s="8" t="s">
        <v>32</v>
      </c>
      <c r="F286" s="13" t="n">
        <v>40206</v>
      </c>
      <c r="G286" s="13" t="s">
        <v>143</v>
      </c>
    </row>
    <row r="287" customFormat="false" ht="15.75" hidden="false" customHeight="false" outlineLevel="0" collapsed="false">
      <c r="A287" s="12" t="n">
        <v>17</v>
      </c>
      <c r="B287" s="8" t="n">
        <v>890857</v>
      </c>
      <c r="C287" s="8" t="s">
        <v>171</v>
      </c>
      <c r="D287" s="8" t="s">
        <v>172</v>
      </c>
      <c r="E287" s="8" t="s">
        <v>32</v>
      </c>
      <c r="F287" s="13" t="n">
        <v>40205</v>
      </c>
      <c r="G287" s="13" t="s">
        <v>143</v>
      </c>
    </row>
    <row r="288" customFormat="false" ht="15.75" hidden="false" customHeight="false" outlineLevel="0" collapsed="false">
      <c r="A288" s="12" t="n">
        <v>18</v>
      </c>
      <c r="B288" s="8" t="n">
        <v>892251</v>
      </c>
      <c r="C288" s="8" t="s">
        <v>76</v>
      </c>
      <c r="D288" s="8" t="s">
        <v>173</v>
      </c>
      <c r="E288" s="8" t="s">
        <v>32</v>
      </c>
      <c r="F288" s="13" t="n">
        <v>40433</v>
      </c>
      <c r="G288" s="13" t="s">
        <v>143</v>
      </c>
    </row>
    <row r="289" customFormat="false" ht="15.75" hidden="false" customHeight="false" outlineLevel="0" collapsed="false">
      <c r="A289" s="12" t="n">
        <v>19</v>
      </c>
      <c r="B289" s="8" t="n">
        <v>55797091</v>
      </c>
      <c r="C289" s="8" t="s">
        <v>174</v>
      </c>
      <c r="D289" s="8" t="s">
        <v>175</v>
      </c>
      <c r="E289" s="8" t="s">
        <v>45</v>
      </c>
      <c r="F289" s="13" t="n">
        <v>40071</v>
      </c>
      <c r="G289" s="13" t="s">
        <v>143</v>
      </c>
    </row>
    <row r="290" customFormat="false" ht="15.75" hidden="false" customHeight="false" outlineLevel="0" collapsed="false">
      <c r="A290" s="12" t="n">
        <v>20</v>
      </c>
      <c r="B290" s="8" t="n">
        <v>892742</v>
      </c>
      <c r="C290" s="8" t="s">
        <v>176</v>
      </c>
      <c r="D290" s="8" t="s">
        <v>177</v>
      </c>
      <c r="E290" s="8" t="s">
        <v>37</v>
      </c>
      <c r="F290" s="13" t="n">
        <v>40054</v>
      </c>
      <c r="G290" s="13" t="s">
        <v>143</v>
      </c>
    </row>
    <row r="291" customFormat="false" ht="15.75" hidden="false" customHeight="false" outlineLevel="0" collapsed="false">
      <c r="A291" s="12" t="n">
        <v>21</v>
      </c>
      <c r="B291" s="8" t="n">
        <v>861831</v>
      </c>
      <c r="C291" s="8" t="s">
        <v>178</v>
      </c>
      <c r="D291" s="8" t="s">
        <v>179</v>
      </c>
      <c r="E291" s="8" t="s">
        <v>32</v>
      </c>
      <c r="F291" s="13" t="n">
        <v>39885</v>
      </c>
      <c r="G291" s="13" t="s">
        <v>143</v>
      </c>
    </row>
    <row r="292" customFormat="false" ht="15.75" hidden="false" customHeight="false" outlineLevel="0" collapsed="false">
      <c r="A292" s="12" t="n">
        <v>22</v>
      </c>
      <c r="B292" s="8" t="n">
        <v>857143</v>
      </c>
      <c r="C292" s="8" t="s">
        <v>180</v>
      </c>
      <c r="D292" s="8" t="s">
        <v>181</v>
      </c>
      <c r="E292" s="8" t="s">
        <v>14</v>
      </c>
      <c r="F292" s="13" t="n">
        <v>40328</v>
      </c>
      <c r="G292" s="13" t="s">
        <v>143</v>
      </c>
    </row>
    <row r="293" customFormat="false" ht="15.75" hidden="false" customHeight="false" outlineLevel="0" collapsed="false">
      <c r="A293" s="12" t="n">
        <v>23</v>
      </c>
      <c r="B293" s="8" t="n">
        <v>857828</v>
      </c>
      <c r="C293" s="8" t="s">
        <v>182</v>
      </c>
      <c r="D293" s="8" t="s">
        <v>183</v>
      </c>
      <c r="E293" s="8" t="s">
        <v>14</v>
      </c>
      <c r="F293" s="13" t="n">
        <v>40353</v>
      </c>
      <c r="G293" s="13" t="s">
        <v>143</v>
      </c>
    </row>
    <row r="294" customFormat="false" ht="15.75" hidden="false" customHeight="false" outlineLevel="0" collapsed="false">
      <c r="A294" s="12" t="n">
        <v>24</v>
      </c>
      <c r="B294" s="8" t="n">
        <v>860587</v>
      </c>
      <c r="C294" s="8" t="s">
        <v>184</v>
      </c>
      <c r="D294" s="8" t="s">
        <v>185</v>
      </c>
      <c r="E294" s="8" t="s">
        <v>32</v>
      </c>
      <c r="F294" s="13" t="n">
        <v>40076</v>
      </c>
      <c r="G294" s="13" t="s">
        <v>143</v>
      </c>
    </row>
    <row r="295" customFormat="false" ht="15.75" hidden="false" customHeight="false" outlineLevel="0" collapsed="false">
      <c r="A295" s="12" t="n">
        <v>25</v>
      </c>
      <c r="B295" s="8"/>
      <c r="C295" s="8"/>
      <c r="D295" s="8"/>
      <c r="E295" s="8"/>
      <c r="F295" s="13"/>
      <c r="G295" s="13" t="s">
        <v>143</v>
      </c>
    </row>
    <row r="296" customFormat="false" ht="15.75" hidden="false" customHeight="false" outlineLevel="0" collapsed="false">
      <c r="A296" s="12" t="n">
        <v>26</v>
      </c>
      <c r="B296" s="8"/>
      <c r="C296" s="8"/>
      <c r="D296" s="8"/>
      <c r="E296" s="8"/>
      <c r="F296" s="13"/>
      <c r="G296" s="13" t="s">
        <v>143</v>
      </c>
    </row>
    <row r="297" customFormat="false" ht="15.75" hidden="false" customHeight="false" outlineLevel="0" collapsed="false">
      <c r="A297" s="12" t="n">
        <v>27</v>
      </c>
      <c r="B297" s="8"/>
      <c r="C297" s="8"/>
      <c r="D297" s="8"/>
      <c r="E297" s="8"/>
      <c r="F297" s="13"/>
      <c r="G297" s="13" t="s">
        <v>143</v>
      </c>
    </row>
    <row r="298" customFormat="false" ht="15.75" hidden="false" customHeight="false" outlineLevel="0" collapsed="false">
      <c r="A298" s="12" t="n">
        <v>28</v>
      </c>
      <c r="B298" s="8"/>
      <c r="C298" s="8"/>
      <c r="D298" s="8"/>
      <c r="E298" s="8"/>
      <c r="F298" s="13"/>
      <c r="G298" s="13" t="s">
        <v>143</v>
      </c>
    </row>
    <row r="299" customFormat="false" ht="15.75" hidden="false" customHeight="false" outlineLevel="0" collapsed="false">
      <c r="A299" s="12" t="n">
        <v>29</v>
      </c>
      <c r="B299" s="8"/>
      <c r="C299" s="8"/>
      <c r="D299" s="8"/>
      <c r="E299" s="8"/>
      <c r="F299" s="13"/>
      <c r="G299" s="13" t="s">
        <v>143</v>
      </c>
    </row>
    <row r="300" customFormat="false" ht="15.75" hidden="false" customHeight="false" outlineLevel="0" collapsed="false">
      <c r="A300" s="12" t="n">
        <v>30</v>
      </c>
      <c r="B300" s="8"/>
      <c r="C300" s="8"/>
      <c r="D300" s="8"/>
      <c r="E300" s="8"/>
      <c r="F300" s="13"/>
      <c r="G300" s="13" t="s">
        <v>143</v>
      </c>
    </row>
    <row r="301" customFormat="false" ht="15.75" hidden="false" customHeight="false" outlineLevel="0" collapsed="false">
      <c r="A301" s="12" t="n">
        <v>31</v>
      </c>
      <c r="B301" s="8"/>
      <c r="C301" s="8"/>
      <c r="D301" s="8"/>
      <c r="E301" s="8"/>
      <c r="F301" s="13"/>
      <c r="G301" s="13" t="s">
        <v>143</v>
      </c>
    </row>
    <row r="302" customFormat="false" ht="15.75" hidden="false" customHeight="false" outlineLevel="0" collapsed="false">
      <c r="A302" s="12" t="n">
        <v>32</v>
      </c>
      <c r="B302" s="8"/>
      <c r="C302" s="8"/>
      <c r="D302" s="8"/>
      <c r="E302" s="8"/>
      <c r="F302" s="13"/>
      <c r="G302" s="13" t="s">
        <v>143</v>
      </c>
    </row>
    <row r="303" customFormat="false" ht="15.75" hidden="false" customHeight="false" outlineLevel="0" collapsed="false">
      <c r="A303" s="12" t="n">
        <v>33</v>
      </c>
      <c r="B303" s="8"/>
      <c r="C303" s="8"/>
      <c r="D303" s="8"/>
      <c r="E303" s="8"/>
      <c r="F303" s="13"/>
      <c r="G303" s="13" t="s">
        <v>143</v>
      </c>
    </row>
    <row r="304" customFormat="false" ht="15.75" hidden="false" customHeight="false" outlineLevel="0" collapsed="false">
      <c r="A304" s="12" t="n">
        <v>34</v>
      </c>
      <c r="B304" s="8"/>
      <c r="C304" s="8"/>
      <c r="D304" s="8"/>
      <c r="E304" s="8"/>
      <c r="F304" s="13"/>
      <c r="G304" s="13" t="s">
        <v>143</v>
      </c>
    </row>
    <row r="305" customFormat="false" ht="15.75" hidden="false" customHeight="false" outlineLevel="0" collapsed="false">
      <c r="A305" s="12" t="n">
        <v>35</v>
      </c>
      <c r="B305" s="8"/>
      <c r="C305" s="8"/>
      <c r="D305" s="8"/>
      <c r="E305" s="8"/>
      <c r="F305" s="13"/>
      <c r="G305" s="13" t="s">
        <v>143</v>
      </c>
    </row>
    <row r="306" customFormat="false" ht="15.75" hidden="false" customHeight="false" outlineLevel="0" collapsed="false">
      <c r="A306" s="12" t="n">
        <v>36</v>
      </c>
      <c r="B306" s="8"/>
      <c r="C306" s="8"/>
      <c r="D306" s="8"/>
      <c r="E306" s="8"/>
      <c r="F306" s="13"/>
      <c r="G306" s="13" t="s">
        <v>143</v>
      </c>
    </row>
    <row r="307" customFormat="false" ht="15.75" hidden="false" customHeight="false" outlineLevel="0" collapsed="false">
      <c r="A307" s="12" t="n">
        <v>37</v>
      </c>
      <c r="B307" s="8"/>
      <c r="C307" s="8"/>
      <c r="D307" s="8"/>
      <c r="E307" s="8"/>
      <c r="F307" s="13"/>
      <c r="G307" s="13" t="s">
        <v>143</v>
      </c>
    </row>
    <row r="308" customFormat="false" ht="15.75" hidden="false" customHeight="false" outlineLevel="0" collapsed="false">
      <c r="A308" s="12" t="n">
        <v>38</v>
      </c>
      <c r="B308" s="8"/>
      <c r="C308" s="8"/>
      <c r="D308" s="8"/>
      <c r="E308" s="8"/>
      <c r="F308" s="13"/>
      <c r="G308" s="13" t="s">
        <v>143</v>
      </c>
    </row>
    <row r="309" customFormat="false" ht="15.75" hidden="false" customHeight="false" outlineLevel="0" collapsed="false">
      <c r="A309" s="12" t="n">
        <v>39</v>
      </c>
      <c r="B309" s="8"/>
      <c r="C309" s="8"/>
      <c r="D309" s="8"/>
      <c r="E309" s="8"/>
      <c r="F309" s="13"/>
      <c r="G309" s="13" t="s">
        <v>143</v>
      </c>
    </row>
    <row r="310" customFormat="false" ht="15.75" hidden="false" customHeight="false" outlineLevel="0" collapsed="false">
      <c r="A310" s="12" t="n">
        <v>40</v>
      </c>
      <c r="B310" s="8"/>
      <c r="C310" s="8"/>
      <c r="D310" s="8"/>
      <c r="E310" s="8"/>
      <c r="F310" s="13"/>
      <c r="G310" s="13" t="s">
        <v>143</v>
      </c>
    </row>
    <row r="311" customFormat="false" ht="15.75" hidden="false" customHeight="false" outlineLevel="0" collapsed="false">
      <c r="A311" s="12" t="n">
        <v>41</v>
      </c>
      <c r="B311" s="8"/>
      <c r="C311" s="8"/>
      <c r="D311" s="8"/>
      <c r="E311" s="8"/>
      <c r="F311" s="13"/>
      <c r="G311" s="13" t="s">
        <v>143</v>
      </c>
    </row>
    <row r="312" customFormat="false" ht="15.75" hidden="false" customHeight="false" outlineLevel="0" collapsed="false">
      <c r="A312" s="12" t="n">
        <v>42</v>
      </c>
      <c r="B312" s="8"/>
      <c r="C312" s="8"/>
      <c r="D312" s="8"/>
      <c r="E312" s="8"/>
      <c r="F312" s="13"/>
      <c r="G312" s="13" t="s">
        <v>143</v>
      </c>
    </row>
    <row r="313" customFormat="false" ht="15.75" hidden="false" customHeight="false" outlineLevel="0" collapsed="false">
      <c r="A313" s="12" t="n">
        <v>43</v>
      </c>
      <c r="B313" s="8"/>
      <c r="C313" s="8"/>
      <c r="D313" s="8"/>
      <c r="E313" s="8"/>
      <c r="F313" s="13"/>
      <c r="G313" s="13" t="s">
        <v>143</v>
      </c>
    </row>
    <row r="314" customFormat="false" ht="15.75" hidden="false" customHeight="false" outlineLevel="0" collapsed="false">
      <c r="A314" s="12" t="n">
        <v>44</v>
      </c>
      <c r="B314" s="8"/>
      <c r="C314" s="8"/>
      <c r="D314" s="8"/>
      <c r="E314" s="8"/>
      <c r="F314" s="13"/>
      <c r="G314" s="13" t="s">
        <v>143</v>
      </c>
    </row>
    <row r="315" customFormat="false" ht="15.75" hidden="false" customHeight="false" outlineLevel="0" collapsed="false">
      <c r="A315" s="12" t="n">
        <v>45</v>
      </c>
      <c r="B315" s="8"/>
      <c r="C315" s="8"/>
      <c r="D315" s="8"/>
      <c r="E315" s="8"/>
      <c r="F315" s="13"/>
      <c r="G315" s="13" t="s">
        <v>143</v>
      </c>
    </row>
    <row r="316" customFormat="false" ht="15.75" hidden="false" customHeight="false" outlineLevel="0" collapsed="false">
      <c r="A316" s="12" t="n">
        <v>46</v>
      </c>
      <c r="B316" s="8"/>
      <c r="C316" s="8"/>
      <c r="D316" s="8"/>
      <c r="E316" s="8"/>
      <c r="F316" s="13"/>
      <c r="G316" s="13" t="s">
        <v>143</v>
      </c>
    </row>
    <row r="317" customFormat="false" ht="15.75" hidden="false" customHeight="false" outlineLevel="0" collapsed="false">
      <c r="A317" s="12" t="n">
        <v>47</v>
      </c>
      <c r="B317" s="8"/>
      <c r="C317" s="8"/>
      <c r="D317" s="8"/>
      <c r="E317" s="8"/>
      <c r="F317" s="13"/>
      <c r="G317" s="13" t="s">
        <v>143</v>
      </c>
    </row>
    <row r="318" customFormat="false" ht="15.75" hidden="false" customHeight="false" outlineLevel="0" collapsed="false">
      <c r="A318" s="12" t="n">
        <v>48</v>
      </c>
      <c r="B318" s="8"/>
      <c r="C318" s="8"/>
      <c r="D318" s="8"/>
      <c r="E318" s="8"/>
      <c r="F318" s="13"/>
      <c r="G318" s="13" t="s">
        <v>143</v>
      </c>
    </row>
    <row r="319" customFormat="false" ht="15.75" hidden="false" customHeight="false" outlineLevel="0" collapsed="false">
      <c r="A319" s="12" t="n">
        <v>49</v>
      </c>
      <c r="B319" s="8"/>
      <c r="C319" s="8"/>
      <c r="D319" s="8"/>
      <c r="E319" s="8"/>
      <c r="F319" s="13"/>
      <c r="G319" s="13" t="s">
        <v>143</v>
      </c>
    </row>
    <row r="320" customFormat="false" ht="15.75" hidden="false" customHeight="false" outlineLevel="0" collapsed="false">
      <c r="A320" s="12" t="n">
        <v>50</v>
      </c>
      <c r="B320" s="8"/>
      <c r="C320" s="8"/>
      <c r="D320" s="8"/>
      <c r="E320" s="8"/>
      <c r="F320" s="13"/>
      <c r="G320" s="13" t="s">
        <v>143</v>
      </c>
    </row>
    <row r="321" customFormat="false" ht="15.75" hidden="false" customHeight="false" outlineLevel="0" collapsed="false">
      <c r="A321" s="12" t="n">
        <v>51</v>
      </c>
      <c r="B321" s="8"/>
      <c r="C321" s="8"/>
      <c r="D321" s="8"/>
      <c r="E321" s="8"/>
      <c r="F321" s="13"/>
      <c r="G321" s="13" t="s">
        <v>143</v>
      </c>
    </row>
    <row r="322" customFormat="false" ht="15.75" hidden="false" customHeight="false" outlineLevel="0" collapsed="false">
      <c r="A322" s="12" t="n">
        <v>52</v>
      </c>
      <c r="B322" s="8"/>
      <c r="C322" s="8"/>
      <c r="D322" s="8"/>
      <c r="E322" s="8"/>
      <c r="F322" s="13"/>
      <c r="G322" s="13" t="s">
        <v>143</v>
      </c>
    </row>
    <row r="323" customFormat="false" ht="15.75" hidden="false" customHeight="false" outlineLevel="0" collapsed="false">
      <c r="A323" s="12" t="n">
        <v>53</v>
      </c>
      <c r="B323" s="8"/>
      <c r="C323" s="8"/>
      <c r="D323" s="8"/>
      <c r="E323" s="8"/>
      <c r="F323" s="13"/>
      <c r="G323" s="13" t="s">
        <v>143</v>
      </c>
    </row>
    <row r="324" customFormat="false" ht="15.75" hidden="false" customHeight="false" outlineLevel="0" collapsed="false">
      <c r="A324" s="12" t="n">
        <v>54</v>
      </c>
      <c r="B324" s="8"/>
      <c r="C324" s="8"/>
      <c r="D324" s="8"/>
      <c r="E324" s="8"/>
      <c r="F324" s="13"/>
      <c r="G324" s="13" t="s">
        <v>143</v>
      </c>
    </row>
    <row r="325" customFormat="false" ht="15.75" hidden="false" customHeight="false" outlineLevel="0" collapsed="false">
      <c r="A325" s="12" t="n">
        <v>55</v>
      </c>
      <c r="B325" s="8"/>
      <c r="C325" s="8"/>
      <c r="D325" s="8"/>
      <c r="E325" s="8"/>
      <c r="F325" s="13"/>
      <c r="G325" s="13" t="s">
        <v>143</v>
      </c>
    </row>
    <row r="326" customFormat="false" ht="15.75" hidden="false" customHeight="false" outlineLevel="0" collapsed="false">
      <c r="A326" s="12" t="n">
        <v>56</v>
      </c>
      <c r="B326" s="8"/>
      <c r="C326" s="8"/>
      <c r="D326" s="8"/>
      <c r="E326" s="8"/>
      <c r="F326" s="13"/>
      <c r="G326" s="13" t="s">
        <v>143</v>
      </c>
    </row>
    <row r="327" customFormat="false" ht="15.75" hidden="false" customHeight="false" outlineLevel="0" collapsed="false">
      <c r="A327" s="12" t="n">
        <v>57</v>
      </c>
      <c r="B327" s="8"/>
      <c r="C327" s="8"/>
      <c r="D327" s="8"/>
      <c r="E327" s="8"/>
      <c r="F327" s="13"/>
      <c r="G327" s="13" t="s">
        <v>143</v>
      </c>
    </row>
    <row r="328" customFormat="false" ht="15.75" hidden="false" customHeight="false" outlineLevel="0" collapsed="false">
      <c r="A328" s="12" t="n">
        <v>58</v>
      </c>
      <c r="B328" s="8"/>
      <c r="C328" s="8"/>
      <c r="D328" s="8"/>
      <c r="E328" s="8"/>
      <c r="F328" s="13"/>
      <c r="G328" s="13" t="s">
        <v>143</v>
      </c>
    </row>
    <row r="329" customFormat="false" ht="15.75" hidden="false" customHeight="false" outlineLevel="0" collapsed="false">
      <c r="A329" s="12" t="n">
        <v>59</v>
      </c>
      <c r="B329" s="8"/>
      <c r="C329" s="8"/>
      <c r="D329" s="8"/>
      <c r="E329" s="8"/>
      <c r="F329" s="13"/>
      <c r="G329" s="13" t="s">
        <v>143</v>
      </c>
    </row>
    <row r="330" customFormat="false" ht="15.75" hidden="false" customHeight="false" outlineLevel="0" collapsed="false">
      <c r="A330" s="12" t="n">
        <v>60</v>
      </c>
      <c r="B330" s="8"/>
      <c r="C330" s="8"/>
      <c r="D330" s="8"/>
      <c r="E330" s="8"/>
      <c r="F330" s="13"/>
      <c r="G330" s="13" t="s">
        <v>143</v>
      </c>
    </row>
    <row r="331" customFormat="false" ht="15.75" hidden="false" customHeight="false" outlineLevel="0" collapsed="false">
      <c r="A331" s="12" t="n">
        <v>61</v>
      </c>
      <c r="B331" s="8"/>
      <c r="C331" s="8"/>
      <c r="D331" s="8"/>
      <c r="E331" s="8"/>
      <c r="F331" s="13"/>
      <c r="G331" s="13" t="s">
        <v>143</v>
      </c>
    </row>
    <row r="332" customFormat="false" ht="15.75" hidden="false" customHeight="false" outlineLevel="0" collapsed="false">
      <c r="A332" s="12" t="n">
        <v>62</v>
      </c>
      <c r="B332" s="8"/>
      <c r="C332" s="8"/>
      <c r="D332" s="8"/>
      <c r="E332" s="8"/>
      <c r="F332" s="13"/>
      <c r="G332" s="13" t="s">
        <v>143</v>
      </c>
    </row>
    <row r="333" customFormat="false" ht="15.75" hidden="false" customHeight="false" outlineLevel="0" collapsed="false">
      <c r="A333" s="12" t="n">
        <v>63</v>
      </c>
      <c r="B333" s="8"/>
      <c r="C333" s="8"/>
      <c r="D333" s="8"/>
      <c r="E333" s="8"/>
      <c r="F333" s="13"/>
      <c r="G333" s="13" t="s">
        <v>143</v>
      </c>
    </row>
    <row r="334" customFormat="false" ht="15.75" hidden="false" customHeight="false" outlineLevel="0" collapsed="false">
      <c r="A334" s="12" t="n">
        <v>64</v>
      </c>
      <c r="B334" s="8"/>
      <c r="C334" s="8"/>
      <c r="D334" s="8"/>
      <c r="E334" s="8"/>
      <c r="F334" s="13"/>
      <c r="G334" s="13" t="s">
        <v>143</v>
      </c>
    </row>
    <row r="335" customFormat="false" ht="15.75" hidden="false" customHeight="false" outlineLevel="0" collapsed="false">
      <c r="A335" s="12" t="n">
        <v>65</v>
      </c>
      <c r="B335" s="8"/>
      <c r="C335" s="8"/>
      <c r="D335" s="8"/>
      <c r="E335" s="8"/>
      <c r="F335" s="13"/>
      <c r="G335" s="13" t="s">
        <v>143</v>
      </c>
    </row>
    <row r="336" customFormat="false" ht="15.75" hidden="false" customHeight="false" outlineLevel="0" collapsed="false">
      <c r="A336" s="12" t="n">
        <v>66</v>
      </c>
      <c r="B336" s="8"/>
      <c r="C336" s="8"/>
      <c r="D336" s="8"/>
      <c r="E336" s="8"/>
      <c r="F336" s="13"/>
      <c r="G336" s="13" t="s">
        <v>143</v>
      </c>
    </row>
    <row r="337" customFormat="false" ht="15.75" hidden="false" customHeight="false" outlineLevel="0" collapsed="false">
      <c r="A337" s="12" t="n">
        <v>67</v>
      </c>
      <c r="B337" s="8"/>
      <c r="C337" s="8"/>
      <c r="D337" s="8"/>
      <c r="E337" s="8"/>
      <c r="F337" s="13"/>
      <c r="G337" s="13" t="s">
        <v>143</v>
      </c>
    </row>
    <row r="338" customFormat="false" ht="15.75" hidden="false" customHeight="false" outlineLevel="0" collapsed="false">
      <c r="A338" s="12" t="n">
        <v>68</v>
      </c>
      <c r="B338" s="8"/>
      <c r="C338" s="8"/>
      <c r="D338" s="8"/>
      <c r="E338" s="8"/>
      <c r="F338" s="13"/>
      <c r="G338" s="13" t="s">
        <v>143</v>
      </c>
    </row>
    <row r="339" customFormat="false" ht="15.75" hidden="false" customHeight="false" outlineLevel="0" collapsed="false">
      <c r="A339" s="12" t="n">
        <v>69</v>
      </c>
      <c r="B339" s="8"/>
      <c r="C339" s="8"/>
      <c r="D339" s="8"/>
      <c r="E339" s="8"/>
      <c r="F339" s="13"/>
      <c r="G339" s="13" t="s">
        <v>143</v>
      </c>
    </row>
    <row r="340" customFormat="false" ht="15.75" hidden="false" customHeight="false" outlineLevel="0" collapsed="false">
      <c r="A340" s="12" t="n">
        <v>70</v>
      </c>
      <c r="B340" s="8"/>
      <c r="C340" s="8"/>
      <c r="D340" s="8"/>
      <c r="E340" s="8"/>
      <c r="F340" s="13"/>
      <c r="G340" s="13" t="s">
        <v>143</v>
      </c>
    </row>
    <row r="341" customFormat="false" ht="15.75" hidden="false" customHeight="false" outlineLevel="0" collapsed="false">
      <c r="A341" s="12" t="n">
        <v>71</v>
      </c>
      <c r="B341" s="8"/>
      <c r="C341" s="8"/>
      <c r="D341" s="8"/>
      <c r="E341" s="8"/>
      <c r="F341" s="13"/>
      <c r="G341" s="13" t="s">
        <v>143</v>
      </c>
    </row>
    <row r="342" customFormat="false" ht="15.75" hidden="false" customHeight="false" outlineLevel="0" collapsed="false">
      <c r="A342" s="12" t="n">
        <v>72</v>
      </c>
      <c r="B342" s="8"/>
      <c r="C342" s="8"/>
      <c r="D342" s="8"/>
      <c r="E342" s="8"/>
      <c r="F342" s="13"/>
      <c r="G342" s="13" t="s">
        <v>143</v>
      </c>
    </row>
    <row r="343" customFormat="false" ht="15.75" hidden="false" customHeight="false" outlineLevel="0" collapsed="false">
      <c r="A343" s="12" t="n">
        <v>73</v>
      </c>
      <c r="B343" s="8"/>
      <c r="C343" s="8"/>
      <c r="D343" s="8"/>
      <c r="E343" s="8"/>
      <c r="F343" s="13"/>
      <c r="G343" s="13" t="s">
        <v>143</v>
      </c>
    </row>
    <row r="344" customFormat="false" ht="15.75" hidden="false" customHeight="false" outlineLevel="0" collapsed="false">
      <c r="A344" s="12" t="n">
        <v>74</v>
      </c>
      <c r="B344" s="8"/>
      <c r="C344" s="8"/>
      <c r="D344" s="8"/>
      <c r="E344" s="8"/>
      <c r="F344" s="13"/>
      <c r="G344" s="13" t="s">
        <v>143</v>
      </c>
    </row>
    <row r="345" customFormat="false" ht="15.75" hidden="false" customHeight="false" outlineLevel="0" collapsed="false">
      <c r="A345" s="12" t="n">
        <v>75</v>
      </c>
      <c r="B345" s="8"/>
      <c r="C345" s="8"/>
      <c r="D345" s="8"/>
      <c r="E345" s="8"/>
      <c r="F345" s="13"/>
      <c r="G345" s="13" t="s">
        <v>143</v>
      </c>
    </row>
    <row r="346" customFormat="false" ht="15.75" hidden="false" customHeight="false" outlineLevel="0" collapsed="false">
      <c r="A346" s="12" t="n">
        <v>76</v>
      </c>
      <c r="B346" s="8"/>
      <c r="C346" s="8"/>
      <c r="D346" s="8"/>
      <c r="E346" s="8"/>
      <c r="F346" s="13"/>
      <c r="G346" s="13" t="s">
        <v>143</v>
      </c>
    </row>
    <row r="347" customFormat="false" ht="15.75" hidden="false" customHeight="false" outlineLevel="0" collapsed="false">
      <c r="A347" s="12" t="n">
        <v>77</v>
      </c>
      <c r="B347" s="8"/>
      <c r="C347" s="8"/>
      <c r="D347" s="8"/>
      <c r="E347" s="8"/>
      <c r="F347" s="13"/>
      <c r="G347" s="13" t="s">
        <v>143</v>
      </c>
    </row>
    <row r="348" customFormat="false" ht="15.75" hidden="false" customHeight="false" outlineLevel="0" collapsed="false">
      <c r="A348" s="12" t="n">
        <v>78</v>
      </c>
      <c r="B348" s="8"/>
      <c r="C348" s="8"/>
      <c r="D348" s="8"/>
      <c r="E348" s="8"/>
      <c r="F348" s="13"/>
      <c r="G348" s="13" t="s">
        <v>143</v>
      </c>
    </row>
    <row r="349" customFormat="false" ht="15.75" hidden="false" customHeight="false" outlineLevel="0" collapsed="false">
      <c r="A349" s="12" t="n">
        <v>79</v>
      </c>
      <c r="B349" s="8"/>
      <c r="C349" s="8"/>
      <c r="D349" s="8"/>
      <c r="E349" s="8"/>
      <c r="F349" s="13"/>
      <c r="G349" s="13" t="s">
        <v>143</v>
      </c>
    </row>
    <row r="350" customFormat="false" ht="15.75" hidden="false" customHeight="false" outlineLevel="0" collapsed="false">
      <c r="A350" s="12" t="n">
        <v>80</v>
      </c>
      <c r="B350" s="8"/>
      <c r="C350" s="8"/>
      <c r="D350" s="8"/>
      <c r="E350" s="8"/>
      <c r="F350" s="13"/>
      <c r="G350" s="13" t="s">
        <v>143</v>
      </c>
    </row>
    <row r="351" customFormat="false" ht="15.75" hidden="false" customHeight="false" outlineLevel="0" collapsed="false">
      <c r="A351" s="12" t="n">
        <v>81</v>
      </c>
      <c r="B351" s="8"/>
      <c r="C351" s="8"/>
      <c r="D351" s="8"/>
      <c r="E351" s="8"/>
      <c r="F351" s="13"/>
      <c r="G351" s="13" t="s">
        <v>143</v>
      </c>
    </row>
    <row r="352" customFormat="false" ht="15.75" hidden="false" customHeight="false" outlineLevel="0" collapsed="false">
      <c r="A352" s="12" t="n">
        <v>82</v>
      </c>
      <c r="B352" s="8"/>
      <c r="C352" s="8"/>
      <c r="D352" s="8"/>
      <c r="E352" s="8"/>
      <c r="F352" s="13"/>
      <c r="G352" s="13" t="s">
        <v>143</v>
      </c>
    </row>
    <row r="353" customFormat="false" ht="15.75" hidden="false" customHeight="false" outlineLevel="0" collapsed="false">
      <c r="A353" s="12" t="n">
        <v>83</v>
      </c>
      <c r="B353" s="8"/>
      <c r="C353" s="8"/>
      <c r="D353" s="8"/>
      <c r="E353" s="8"/>
      <c r="F353" s="13"/>
      <c r="G353" s="13" t="s">
        <v>143</v>
      </c>
    </row>
    <row r="354" customFormat="false" ht="15.75" hidden="false" customHeight="false" outlineLevel="0" collapsed="false">
      <c r="A354" s="12" t="n">
        <v>84</v>
      </c>
      <c r="B354" s="8"/>
      <c r="C354" s="8"/>
      <c r="D354" s="8"/>
      <c r="E354" s="8"/>
      <c r="F354" s="13"/>
      <c r="G354" s="13" t="s">
        <v>143</v>
      </c>
    </row>
    <row r="355" customFormat="false" ht="15.75" hidden="false" customHeight="false" outlineLevel="0" collapsed="false">
      <c r="A355" s="26" t="n">
        <v>85</v>
      </c>
      <c r="B355" s="8"/>
      <c r="C355" s="8"/>
      <c r="D355" s="8"/>
      <c r="E355" s="8"/>
      <c r="F355" s="13"/>
      <c r="G355" s="13" t="s">
        <v>143</v>
      </c>
    </row>
  </sheetData>
  <autoFilter ref="A1:G97"/>
  <conditionalFormatting sqref="J317:J1048576 J1:J11">
    <cfRule type="duplicateValues" priority="2" aboveAverage="0" equalAverage="0" bottom="0" percent="0" rank="0" text="" dxfId="0"/>
  </conditionalFormatting>
  <conditionalFormatting sqref="A12:AMJ12">
    <cfRule type="colorScale" priority="3">
      <colorScale>
        <cfvo type="min" val="0"/>
        <cfvo type="percentile" val="50"/>
        <cfvo type="max" val="0"/>
        <color rgb="FFF8696B"/>
        <color rgb="FFFCFCFF"/>
        <color rgb="FF5A8AC6"/>
      </colorScale>
    </cfRule>
  </conditionalFormatting>
  <dataValidations count="1">
    <dataValidation allowBlank="true" operator="between" showDropDown="false" showErrorMessage="true" showInputMessage="true" sqref="E2 E13:E97 E99:E183 E185:E269 E271:E355" type="list">
      <formula1>$J$13:$J$97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00"/>
    <pageSetUpPr fitToPage="false"/>
  </sheetPr>
  <dimension ref="A1:AJ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24" activeCellId="0" sqref="I24"/>
    </sheetView>
  </sheetViews>
  <sheetFormatPr defaultColWidth="11.43359375" defaultRowHeight="14.25" zeroHeight="false" outlineLevelRow="0" outlineLevelCol="1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true" outlineLevel="0" max="6" min="6" style="51" width="11.86"/>
    <col collapsed="false" customWidth="true" hidden="false" outlineLevel="0" max="7" min="7" style="51" width="1.71"/>
    <col collapsed="false" customWidth="true" hidden="false" outlineLevel="1" max="8" min="8" style="51" width="10.85"/>
    <col collapsed="false" customWidth="true" hidden="false" outlineLevel="1" max="9" min="9" style="51" width="12.71"/>
    <col collapsed="false" customWidth="true" hidden="false" outlineLevel="1" max="11" min="10" style="53" width="12.71"/>
    <col collapsed="false" customWidth="true" hidden="false" outlineLevel="1" max="12" min="12" style="51" width="17.13"/>
    <col collapsed="false" customWidth="true" hidden="false" outlineLevel="1" max="13" min="13" style="51" width="10.71"/>
    <col collapsed="false" customWidth="true" hidden="false" outlineLevel="0" max="14" min="14" style="51" width="1.71"/>
    <col collapsed="false" customWidth="true" hidden="false" outlineLevel="0" max="15" min="15" style="51" width="1.58"/>
    <col collapsed="false" customWidth="true" hidden="true" outlineLevel="1" max="16" min="16" style="51" width="12.71"/>
    <col collapsed="false" customWidth="true" hidden="true" outlineLevel="1" max="18" min="17" style="53" width="12.71"/>
    <col collapsed="false" customWidth="true" hidden="true" outlineLevel="1" max="19" min="19" style="51" width="13.02"/>
    <col collapsed="false" customWidth="true" hidden="false" outlineLevel="0" max="20" min="20" style="53" width="1.71"/>
    <col collapsed="false" customWidth="true" hidden="false" outlineLevel="0" max="21" min="21" style="51" width="1.71"/>
    <col collapsed="false" customWidth="true" hidden="false" outlineLevel="1" max="23" min="22" style="51" width="12.71"/>
    <col collapsed="false" customWidth="true" hidden="false" outlineLevel="1" max="24" min="24" style="51" width="10.71"/>
    <col collapsed="false" customWidth="true" hidden="false" outlineLevel="0" max="26" min="25" style="51" width="1.71"/>
    <col collapsed="false" customWidth="true" hidden="true" outlineLevel="1" max="27" min="27" style="51" width="11.86"/>
    <col collapsed="false" customWidth="true" hidden="false" outlineLevel="0" max="28" min="28" style="51" width="1.58"/>
    <col collapsed="false" customWidth="true" hidden="false" outlineLevel="0" max="29" min="29" style="53" width="1.71"/>
    <col collapsed="false" customWidth="true" hidden="true" outlineLevel="1" max="30" min="30" style="53" width="15"/>
    <col collapsed="false" customWidth="true" hidden="false" outlineLevel="0" max="31" min="31" style="53" width="13.86"/>
    <col collapsed="false" customWidth="true" hidden="true" outlineLevel="0" max="33" min="32" style="51" width="11.52"/>
    <col collapsed="false" customWidth="false" hidden="true" outlineLevel="1" max="34" min="34" style="51" width="11.42"/>
    <col collapsed="false" customWidth="true" hidden="false" outlineLevel="0" max="35" min="35" style="51" width="1.71"/>
    <col collapsed="false" customWidth="false" hidden="false" outlineLevel="0" max="1024" min="36" style="51" width="11.42"/>
  </cols>
  <sheetData>
    <row r="1" customFormat="false" ht="14.25" hidden="true" customHeight="false" outlineLevel="0" collapsed="false"/>
    <row r="2" customFormat="false" ht="36" hidden="true" customHeight="true" outlineLevel="0" collapsed="false">
      <c r="C2" s="54" t="str">
        <f aca="false">'Entête Course'!B2</f>
        <v>ECUISSES VSP</v>
      </c>
      <c r="D2" s="54"/>
      <c r="E2" s="54"/>
      <c r="F2" s="54"/>
    </row>
    <row r="3" customFormat="false" ht="14.25" hidden="true" customHeight="false" outlineLevel="0" collapsed="false"/>
    <row r="4" customFormat="false" ht="32.1" hidden="true" customHeight="true" outlineLevel="0" collapsed="false">
      <c r="C4" s="55" t="str">
        <f aca="false">'Entête Course'!B4</f>
        <v>PRIS DE LA MUNICIPALITE</v>
      </c>
      <c r="D4" s="55"/>
      <c r="E4" s="55"/>
      <c r="F4" s="55"/>
    </row>
    <row r="5" customFormat="false" ht="14.25" hidden="true" customHeight="false" outlineLevel="0" collapsed="false"/>
    <row r="6" customFormat="false" ht="36" hidden="false" customHeight="true" outlineLevel="0" collapsed="false">
      <c r="C6" s="56" t="str">
        <f aca="false">'Entête Course'!B6</f>
        <v>06-06-2021</v>
      </c>
      <c r="D6" s="57" t="s">
        <v>187</v>
      </c>
      <c r="E6" s="57"/>
      <c r="F6" s="57"/>
    </row>
    <row r="7" customFormat="false" ht="15" hidden="false" customHeight="true" outlineLevel="0" collapsed="false">
      <c r="A7" s="58" t="s">
        <v>211</v>
      </c>
      <c r="B7" s="59" t="s">
        <v>212</v>
      </c>
      <c r="C7" s="59" t="s">
        <v>2</v>
      </c>
      <c r="D7" s="59" t="s">
        <v>3</v>
      </c>
      <c r="E7" s="60" t="s">
        <v>4</v>
      </c>
      <c r="F7" s="61" t="s">
        <v>6</v>
      </c>
      <c r="G7" s="62"/>
      <c r="H7" s="63"/>
      <c r="I7" s="63"/>
      <c r="J7" s="64"/>
      <c r="K7" s="64"/>
      <c r="L7" s="63"/>
      <c r="M7" s="63"/>
      <c r="N7" s="63"/>
      <c r="O7" s="65"/>
      <c r="P7" s="65"/>
      <c r="Q7" s="66"/>
      <c r="R7" s="66"/>
      <c r="S7" s="65" t="s">
        <v>213</v>
      </c>
      <c r="T7" s="66"/>
      <c r="U7" s="67"/>
      <c r="V7" s="67"/>
      <c r="W7" s="67"/>
      <c r="X7" s="67"/>
      <c r="Y7" s="67"/>
      <c r="Z7" s="68"/>
      <c r="AA7" s="68"/>
      <c r="AB7" s="68"/>
      <c r="AC7" s="69"/>
      <c r="AD7" s="69"/>
      <c r="AE7" s="69"/>
      <c r="AF7" s="70"/>
      <c r="AG7" s="70"/>
      <c r="AH7" s="71"/>
      <c r="AI7" s="72"/>
    </row>
    <row r="8" customFormat="false" ht="24" hidden="false" customHeight="true" outlineLevel="0" collapsed="false">
      <c r="A8" s="58"/>
      <c r="B8" s="59"/>
      <c r="C8" s="59"/>
      <c r="D8" s="59"/>
      <c r="E8" s="60"/>
      <c r="F8" s="61"/>
      <c r="G8" s="73"/>
      <c r="H8" s="74" t="s">
        <v>214</v>
      </c>
      <c r="I8" s="74"/>
      <c r="J8" s="74"/>
      <c r="K8" s="74"/>
      <c r="L8" s="74"/>
      <c r="M8" s="74"/>
      <c r="N8" s="75"/>
      <c r="O8" s="76"/>
      <c r="P8" s="77" t="s">
        <v>215</v>
      </c>
      <c r="Q8" s="77"/>
      <c r="R8" s="77"/>
      <c r="S8" s="77"/>
      <c r="T8" s="78"/>
      <c r="U8" s="79"/>
      <c r="V8" s="80" t="s">
        <v>216</v>
      </c>
      <c r="W8" s="80"/>
      <c r="X8" s="80"/>
      <c r="Y8" s="81"/>
      <c r="Z8" s="82"/>
      <c r="AA8" s="83" t="s">
        <v>217</v>
      </c>
      <c r="AB8" s="82"/>
      <c r="AC8" s="84"/>
      <c r="AD8" s="85" t="s">
        <v>218</v>
      </c>
      <c r="AE8" s="85" t="s">
        <v>219</v>
      </c>
      <c r="AG8" s="51" t="s">
        <v>213</v>
      </c>
      <c r="AH8" s="86" t="s">
        <v>220</v>
      </c>
      <c r="AI8" s="87"/>
    </row>
    <row r="9" customFormat="false" ht="15" hidden="false" customHeight="true" outlineLevel="0" collapsed="false">
      <c r="A9" s="58"/>
      <c r="B9" s="59"/>
      <c r="C9" s="59"/>
      <c r="D9" s="59"/>
      <c r="E9" s="60"/>
      <c r="F9" s="61"/>
      <c r="G9" s="73"/>
      <c r="H9" s="88" t="s">
        <v>221</v>
      </c>
      <c r="I9" s="89" t="s">
        <v>222</v>
      </c>
      <c r="J9" s="89"/>
      <c r="K9" s="89"/>
      <c r="L9" s="90" t="s">
        <v>223</v>
      </c>
      <c r="M9" s="91" t="s">
        <v>224</v>
      </c>
      <c r="N9" s="92"/>
      <c r="O9" s="76"/>
      <c r="P9" s="93" t="s">
        <v>222</v>
      </c>
      <c r="Q9" s="93"/>
      <c r="R9" s="93"/>
      <c r="S9" s="94" t="s">
        <v>224</v>
      </c>
      <c r="T9" s="95"/>
      <c r="U9" s="96"/>
      <c r="V9" s="97" t="s">
        <v>222</v>
      </c>
      <c r="W9" s="97"/>
      <c r="X9" s="98" t="s">
        <v>224</v>
      </c>
      <c r="Y9" s="96"/>
      <c r="Z9" s="99"/>
      <c r="AA9" s="100" t="s">
        <v>224</v>
      </c>
      <c r="AB9" s="82"/>
      <c r="AC9" s="101"/>
      <c r="AD9" s="85"/>
      <c r="AE9" s="85"/>
      <c r="AH9" s="86"/>
      <c r="AI9" s="87"/>
    </row>
    <row r="10" customFormat="false" ht="14.25" hidden="false" customHeight="false" outlineLevel="0" collapsed="false">
      <c r="A10" s="58"/>
      <c r="B10" s="59"/>
      <c r="C10" s="59"/>
      <c r="D10" s="59"/>
      <c r="E10" s="60"/>
      <c r="F10" s="61"/>
      <c r="G10" s="73"/>
      <c r="H10" s="88"/>
      <c r="I10" s="89"/>
      <c r="J10" s="89"/>
      <c r="K10" s="89"/>
      <c r="L10" s="90"/>
      <c r="M10" s="91"/>
      <c r="N10" s="92"/>
      <c r="O10" s="76"/>
      <c r="P10" s="93"/>
      <c r="Q10" s="93"/>
      <c r="R10" s="93"/>
      <c r="S10" s="94"/>
      <c r="T10" s="95"/>
      <c r="U10" s="96"/>
      <c r="V10" s="97"/>
      <c r="W10" s="97"/>
      <c r="X10" s="98"/>
      <c r="Y10" s="96"/>
      <c r="Z10" s="99"/>
      <c r="AA10" s="100"/>
      <c r="AB10" s="82"/>
      <c r="AC10" s="101"/>
      <c r="AD10" s="85"/>
      <c r="AE10" s="85"/>
      <c r="AH10" s="86"/>
      <c r="AI10" s="87"/>
    </row>
    <row r="11" customFormat="false" ht="14.25" hidden="false" customHeight="false" outlineLevel="0" collapsed="false">
      <c r="A11" s="58"/>
      <c r="B11" s="59"/>
      <c r="C11" s="59"/>
      <c r="D11" s="59"/>
      <c r="E11" s="60"/>
      <c r="F11" s="61"/>
      <c r="G11" s="73"/>
      <c r="H11" s="88"/>
      <c r="I11" s="89"/>
      <c r="J11" s="89"/>
      <c r="K11" s="89"/>
      <c r="L11" s="90"/>
      <c r="M11" s="91"/>
      <c r="N11" s="92"/>
      <c r="O11" s="76"/>
      <c r="P11" s="93"/>
      <c r="Q11" s="93"/>
      <c r="R11" s="93"/>
      <c r="S11" s="94"/>
      <c r="T11" s="76"/>
      <c r="U11" s="96"/>
      <c r="V11" s="97"/>
      <c r="W11" s="97"/>
      <c r="X11" s="98"/>
      <c r="Y11" s="96"/>
      <c r="Z11" s="99"/>
      <c r="AA11" s="100"/>
      <c r="AB11" s="82"/>
      <c r="AC11" s="102"/>
      <c r="AD11" s="85"/>
      <c r="AE11" s="85"/>
      <c r="AH11" s="86"/>
      <c r="AI11" s="87"/>
    </row>
    <row r="12" customFormat="false" ht="15" hidden="false" customHeight="false" outlineLevel="0" collapsed="false">
      <c r="A12" s="58"/>
      <c r="B12" s="59"/>
      <c r="C12" s="59"/>
      <c r="D12" s="59"/>
      <c r="E12" s="60"/>
      <c r="F12" s="61"/>
      <c r="G12" s="73"/>
      <c r="H12" s="88"/>
      <c r="I12" s="89"/>
      <c r="J12" s="89"/>
      <c r="K12" s="89"/>
      <c r="L12" s="90"/>
      <c r="M12" s="91"/>
      <c r="N12" s="92"/>
      <c r="O12" s="76"/>
      <c r="P12" s="93"/>
      <c r="Q12" s="93"/>
      <c r="R12" s="93"/>
      <c r="S12" s="94"/>
      <c r="T12" s="103"/>
      <c r="U12" s="96"/>
      <c r="V12" s="97"/>
      <c r="W12" s="97"/>
      <c r="X12" s="98"/>
      <c r="Y12" s="96"/>
      <c r="Z12" s="99"/>
      <c r="AA12" s="100"/>
      <c r="AB12" s="82"/>
      <c r="AC12" s="104"/>
      <c r="AD12" s="85"/>
      <c r="AE12" s="85"/>
      <c r="AH12" s="86"/>
      <c r="AI12" s="87"/>
    </row>
    <row r="13" customFormat="false" ht="14.25" hidden="false" customHeight="false" outlineLevel="0" collapsed="false">
      <c r="A13" s="58"/>
      <c r="B13" s="59"/>
      <c r="C13" s="59"/>
      <c r="D13" s="59"/>
      <c r="E13" s="60"/>
      <c r="F13" s="61"/>
      <c r="G13" s="73"/>
      <c r="H13" s="88"/>
      <c r="I13" s="105" t="s">
        <v>225</v>
      </c>
      <c r="J13" s="105" t="s">
        <v>226</v>
      </c>
      <c r="K13" s="105" t="s">
        <v>227</v>
      </c>
      <c r="L13" s="90"/>
      <c r="M13" s="91"/>
      <c r="N13" s="92"/>
      <c r="O13" s="76"/>
      <c r="P13" s="106" t="s">
        <v>225</v>
      </c>
      <c r="Q13" s="105" t="s">
        <v>226</v>
      </c>
      <c r="R13" s="105" t="s">
        <v>227</v>
      </c>
      <c r="S13" s="94"/>
      <c r="T13" s="95"/>
      <c r="U13" s="96"/>
      <c r="V13" s="106" t="s">
        <v>226</v>
      </c>
      <c r="W13" s="240" t="s">
        <v>227</v>
      </c>
      <c r="X13" s="98"/>
      <c r="Y13" s="96"/>
      <c r="Z13" s="99"/>
      <c r="AA13" s="100"/>
      <c r="AB13" s="82"/>
      <c r="AC13" s="101"/>
      <c r="AD13" s="85"/>
      <c r="AE13" s="85"/>
      <c r="AH13" s="86"/>
      <c r="AI13" s="87"/>
    </row>
    <row r="14" s="111" customFormat="true" ht="14.25" hidden="true" customHeight="false" outlineLevel="0" collapsed="false">
      <c r="A14" s="107"/>
      <c r="B14" s="108" t="n">
        <f aca="false">COUNTA(B15:B44)</f>
        <v>9</v>
      </c>
      <c r="C14" s="89"/>
      <c r="D14" s="89"/>
      <c r="E14" s="109"/>
      <c r="F14" s="110"/>
      <c r="G14" s="92"/>
      <c r="I14" s="112" t="n">
        <f aca="false">COUNTA(I15:I44)</f>
        <v>10</v>
      </c>
      <c r="J14" s="113"/>
      <c r="K14" s="113"/>
      <c r="M14" s="114" t="s">
        <v>213</v>
      </c>
      <c r="N14" s="92"/>
      <c r="O14" s="115"/>
      <c r="P14" s="112" t="n">
        <f aca="false">COUNTA(P15:P44)</f>
        <v>0</v>
      </c>
      <c r="Q14" s="113"/>
      <c r="R14" s="114"/>
      <c r="T14" s="116"/>
      <c r="U14" s="96"/>
      <c r="V14" s="112" t="n">
        <f aca="false">COUNTA(V15:V44)</f>
        <v>10</v>
      </c>
      <c r="W14" s="113"/>
      <c r="X14" s="114"/>
      <c r="Y14" s="96"/>
      <c r="Z14" s="99"/>
      <c r="AA14" s="117" t="n">
        <f aca="false">COUNTA(AA15:AA44)</f>
        <v>0</v>
      </c>
      <c r="AB14" s="99"/>
      <c r="AC14" s="118"/>
      <c r="AD14" s="118"/>
      <c r="AE14" s="119"/>
      <c r="AI14" s="120"/>
    </row>
    <row r="15" customFormat="false" ht="14.15" hidden="false" customHeight="false" outlineLevel="0" collapsed="false">
      <c r="A15" s="121" t="n">
        <v>61</v>
      </c>
      <c r="B15" s="244" t="s">
        <v>278</v>
      </c>
      <c r="C15" s="138" t="s">
        <v>279</v>
      </c>
      <c r="D15" s="138" t="s">
        <v>280</v>
      </c>
      <c r="E15" s="139" t="s">
        <v>281</v>
      </c>
      <c r="F15" s="140" t="e">
        <f aca="false">IF(B15&lt;&gt;0,VLOOKUP(B15,'Liste des licenciés'!$B$13:$G$355,6,0)," ")</f>
        <v>#N/A</v>
      </c>
      <c r="G15" s="141"/>
      <c r="H15" s="142"/>
      <c r="I15" s="143" t="s">
        <v>229</v>
      </c>
      <c r="J15" s="143"/>
      <c r="K15" s="143"/>
      <c r="L15" s="138" t="str">
        <f aca="false">'Moustiques (calculs)'!R9</f>
        <v>05:00:00 </v>
      </c>
      <c r="M15" s="144" t="n">
        <f aca="false">'Moustiques (calculs)'!T9</f>
        <v>5</v>
      </c>
      <c r="N15" s="141"/>
      <c r="O15" s="145"/>
      <c r="P15" s="146"/>
      <c r="Q15" s="143"/>
      <c r="R15" s="143"/>
      <c r="S15" s="144" t="n">
        <f aca="false">'Moustiques (calculs)'!AA9</f>
        <v>0</v>
      </c>
      <c r="T15" s="147"/>
      <c r="U15" s="81"/>
      <c r="V15" s="146" t="s">
        <v>230</v>
      </c>
      <c r="W15" s="143"/>
      <c r="X15" s="144" t="n">
        <f aca="false">'Moustiques (calculs)'!AF9</f>
        <v>4</v>
      </c>
      <c r="Y15" s="81"/>
      <c r="Z15" s="82"/>
      <c r="AA15" s="148"/>
      <c r="AB15" s="149"/>
      <c r="AC15" s="150"/>
      <c r="AD15" s="151" t="n">
        <f aca="false">'Moustiques (calculs)'!AU9</f>
        <v>5</v>
      </c>
      <c r="AE15" s="151" t="n">
        <f aca="false">'Moustiques (calculs)'!AV9</f>
        <v>5</v>
      </c>
      <c r="AF15" s="51" t="n">
        <v>1</v>
      </c>
      <c r="AG15" s="51" t="n">
        <v>30</v>
      </c>
      <c r="AH15" s="152" t="n">
        <f aca="false">IF(ISERROR(VLOOKUP(AE15,$AF$15:$AG$44,2,1))," ",VLOOKUP(AE15,$AF$15:$AG$44,2,1))</f>
        <v>16</v>
      </c>
      <c r="AI15" s="87"/>
      <c r="AJ15" s="245" t="s">
        <v>282</v>
      </c>
    </row>
    <row r="16" customFormat="false" ht="14.15" hidden="false" customHeight="false" outlineLevel="0" collapsed="false">
      <c r="A16" s="121" t="n">
        <v>62</v>
      </c>
      <c r="B16" s="137" t="n">
        <v>889113</v>
      </c>
      <c r="C16" s="138" t="str">
        <f aca="false">IF(B16&lt;&gt;0,VLOOKUP(B16,'Liste des licenciés'!$B$13:$G$355,2,0)," ")</f>
        <v>DUMONT</v>
      </c>
      <c r="D16" s="138" t="str">
        <f aca="false">IF(B16&lt;&gt;0,VLOOKUP(B16,'Liste des licenciés'!$B$13:$G$355,3,0)," ")</f>
        <v>Gaspar</v>
      </c>
      <c r="E16" s="139" t="str">
        <f aca="false">IF(B16&lt;&gt;0,VLOOKUP(B16,'Liste des licenciés'!$B$13:$G$355,4,0)," ")</f>
        <v>Ecuisses VSP</v>
      </c>
      <c r="F16" s="140" t="str">
        <f aca="false">IF(B16&lt;&gt;0,VLOOKUP(B16,'Liste des licenciés'!$B$13:$G$355,6,0)," ")</f>
        <v>(1)-Mous</v>
      </c>
      <c r="G16" s="141"/>
      <c r="H16" s="142"/>
      <c r="I16" s="143" t="s">
        <v>234</v>
      </c>
      <c r="J16" s="143"/>
      <c r="K16" s="143"/>
      <c r="L16" s="138" t="str">
        <f aca="false">'Moustiques (calculs)'!R10</f>
        <v>03:00:00 </v>
      </c>
      <c r="M16" s="144" t="n">
        <f aca="false">'Moustiques (calculs)'!T10</f>
        <v>3</v>
      </c>
      <c r="N16" s="141"/>
      <c r="O16" s="145"/>
      <c r="P16" s="146"/>
      <c r="Q16" s="143"/>
      <c r="R16" s="143"/>
      <c r="S16" s="144" t="n">
        <f aca="false">'Moustiques (calculs)'!AA10</f>
        <v>0</v>
      </c>
      <c r="T16" s="147"/>
      <c r="U16" s="81"/>
      <c r="V16" s="146" t="s">
        <v>229</v>
      </c>
      <c r="W16" s="143"/>
      <c r="X16" s="144" t="n">
        <f aca="false">'Moustiques (calculs)'!AF10</f>
        <v>5</v>
      </c>
      <c r="Y16" s="81"/>
      <c r="Z16" s="82"/>
      <c r="AA16" s="148"/>
      <c r="AB16" s="149"/>
      <c r="AC16" s="150"/>
      <c r="AD16" s="151" t="n">
        <f aca="false">'Moustiques (calculs)'!AU10</f>
        <v>3</v>
      </c>
      <c r="AE16" s="151" t="n">
        <f aca="false">'Moustiques (calculs)'!AV10</f>
        <v>3</v>
      </c>
      <c r="AF16" s="51" t="n">
        <v>2</v>
      </c>
      <c r="AG16" s="51" t="n">
        <v>19</v>
      </c>
      <c r="AH16" s="152" t="n">
        <f aca="false">IF(ISERROR(VLOOKUP(AE16,$AF$15:$AG$44,2,1))," ",VLOOKUP(AE16,$AF$15:$AG$44,2,1))</f>
        <v>18</v>
      </c>
      <c r="AI16" s="87"/>
    </row>
    <row r="17" customFormat="false" ht="15" hidden="false" customHeight="false" outlineLevel="0" collapsed="false">
      <c r="A17" s="121" t="n">
        <v>63</v>
      </c>
      <c r="B17" s="246" t="n">
        <v>888560</v>
      </c>
      <c r="C17" s="138" t="str">
        <f aca="false">IF(B17&lt;&gt;0,VLOOKUP(B17,'Liste des licenciés'!$B$13:$G$355,2,0)," ")</f>
        <v>FONGY</v>
      </c>
      <c r="D17" s="138" t="str">
        <f aca="false">IF(B17&lt;&gt;0,VLOOKUP(B17,'Liste des licenciés'!$B$13:$G$355,3,0)," ")</f>
        <v>Lylio</v>
      </c>
      <c r="E17" s="139" t="str">
        <f aca="false">IF(B17&lt;&gt;0,VLOOKUP(B17,'Liste des licenciés'!$B$13:$G$355,4,0)," ")</f>
        <v>VC Montcellien</v>
      </c>
      <c r="F17" s="140" t="str">
        <f aca="false">IF(B17&lt;&gt;0,VLOOKUP(B17,'Liste des licenciés'!$B$13:$G$355,6,0)," ")</f>
        <v>(1)-Mous</v>
      </c>
      <c r="G17" s="141"/>
      <c r="H17" s="142"/>
      <c r="I17" s="143" t="s">
        <v>235</v>
      </c>
      <c r="J17" s="143"/>
      <c r="K17" s="143"/>
      <c r="L17" s="138" t="str">
        <f aca="false">'Moustiques (calculs)'!R11</f>
        <v>01:00:00 </v>
      </c>
      <c r="M17" s="144" t="n">
        <f aca="false">'Moustiques (calculs)'!T11</f>
        <v>1</v>
      </c>
      <c r="N17" s="141"/>
      <c r="O17" s="145"/>
      <c r="P17" s="146"/>
      <c r="Q17" s="143"/>
      <c r="R17" s="143"/>
      <c r="S17" s="144" t="n">
        <f aca="false">'Moustiques (calculs)'!AA11</f>
        <v>0</v>
      </c>
      <c r="T17" s="147"/>
      <c r="U17" s="81"/>
      <c r="V17" s="146" t="s">
        <v>234</v>
      </c>
      <c r="W17" s="143"/>
      <c r="X17" s="144" t="n">
        <f aca="false">'Moustiques (calculs)'!AF11</f>
        <v>3</v>
      </c>
      <c r="Y17" s="81"/>
      <c r="Z17" s="82"/>
      <c r="AA17" s="148"/>
      <c r="AB17" s="149"/>
      <c r="AC17" s="150"/>
      <c r="AD17" s="151" t="n">
        <f aca="false">'Moustiques (calculs)'!AU11</f>
        <v>2</v>
      </c>
      <c r="AE17" s="151" t="n">
        <f aca="false">'Moustiques (calculs)'!AV11</f>
        <v>2</v>
      </c>
      <c r="AF17" s="51" t="n">
        <v>3</v>
      </c>
      <c r="AG17" s="51" t="n">
        <v>18</v>
      </c>
      <c r="AH17" s="152" t="n">
        <f aca="false">IF(ISERROR(VLOOKUP(AE17,$AF$15:$AG$44,2,1))," ",VLOOKUP(AE17,$AF$15:$AG$44,2,1))</f>
        <v>19</v>
      </c>
      <c r="AI17" s="87"/>
    </row>
    <row r="18" customFormat="false" ht="14.15" hidden="false" customHeight="false" outlineLevel="0" collapsed="false">
      <c r="A18" s="121" t="n">
        <v>64</v>
      </c>
      <c r="B18" s="137" t="n">
        <v>55795596</v>
      </c>
      <c r="C18" s="138" t="str">
        <f aca="false">IF(B18&lt;&gt;0,VLOOKUP(B18,'Liste des licenciés'!$B$13:$G$355,2,0)," ")</f>
        <v>GRILLOT</v>
      </c>
      <c r="D18" s="138" t="str">
        <f aca="false">IF(B18&lt;&gt;0,VLOOKUP(B18,'Liste des licenciés'!$B$13:$G$355,3,0)," ")</f>
        <v>Mattia</v>
      </c>
      <c r="E18" s="139" t="str">
        <f aca="false">IF(B18&lt;&gt;0,VLOOKUP(B18,'Liste des licenciés'!$B$13:$G$355,4,0)," ")</f>
        <v>AC Verdunoise</v>
      </c>
      <c r="F18" s="140" t="str">
        <f aca="false">IF(B18&lt;&gt;0,VLOOKUP(B18,'Liste des licenciés'!$B$13:$G$355,6,0)," ")</f>
        <v>(1)-Mous</v>
      </c>
      <c r="G18" s="141"/>
      <c r="H18" s="142"/>
      <c r="I18" s="143" t="s">
        <v>230</v>
      </c>
      <c r="J18" s="143"/>
      <c r="K18" s="143"/>
      <c r="L18" s="138" t="str">
        <f aca="false">'Moustiques (calculs)'!R12</f>
        <v>04:00:00 </v>
      </c>
      <c r="M18" s="144" t="n">
        <f aca="false">'Moustiques (calculs)'!T12</f>
        <v>4</v>
      </c>
      <c r="N18" s="141"/>
      <c r="O18" s="145"/>
      <c r="P18" s="146"/>
      <c r="Q18" s="143"/>
      <c r="R18" s="143"/>
      <c r="S18" s="144" t="n">
        <f aca="false">'Moustiques (calculs)'!AA12</f>
        <v>0</v>
      </c>
      <c r="T18" s="147"/>
      <c r="U18" s="81"/>
      <c r="V18" s="146" t="s">
        <v>232</v>
      </c>
      <c r="W18" s="143"/>
      <c r="X18" s="144" t="n">
        <f aca="false">'Moustiques (calculs)'!AF12</f>
        <v>8</v>
      </c>
      <c r="Y18" s="81"/>
      <c r="Z18" s="82"/>
      <c r="AA18" s="148"/>
      <c r="AB18" s="149"/>
      <c r="AC18" s="150"/>
      <c r="AD18" s="151" t="n">
        <f aca="false">'Moustiques (calculs)'!AU12</f>
        <v>6</v>
      </c>
      <c r="AE18" s="151" t="n">
        <f aca="false">'Moustiques (calculs)'!AV12</f>
        <v>6</v>
      </c>
      <c r="AF18" s="51" t="n">
        <v>4</v>
      </c>
      <c r="AG18" s="51" t="n">
        <v>17</v>
      </c>
      <c r="AH18" s="152" t="n">
        <f aca="false">IF(ISERROR(VLOOKUP(AE18,$AF$15:$AG$44,2,1))," ",VLOOKUP(AE18,$AF$15:$AG$44,2,1))</f>
        <v>15</v>
      </c>
      <c r="AI18" s="87"/>
    </row>
    <row r="19" customFormat="false" ht="14.15" hidden="false" customHeight="false" outlineLevel="0" collapsed="false">
      <c r="A19" s="121" t="n">
        <v>65</v>
      </c>
      <c r="B19" s="137" t="n">
        <v>889112</v>
      </c>
      <c r="C19" s="138" t="str">
        <f aca="false">IF(B19&lt;&gt;0,VLOOKUP(B19,'Liste des licenciés'!$B$13:$G$355,2,0)," ")</f>
        <v>HEBERT</v>
      </c>
      <c r="D19" s="138" t="str">
        <f aca="false">IF(B19&lt;&gt;0,VLOOKUP(B19,'Liste des licenciés'!$B$13:$G$355,3,0)," ")</f>
        <v>Milo</v>
      </c>
      <c r="E19" s="139" t="str">
        <f aca="false">IF(B19&lt;&gt;0,VLOOKUP(B19,'Liste des licenciés'!$B$13:$G$355,4,0)," ")</f>
        <v>Ecuisses VSP</v>
      </c>
      <c r="F19" s="140" t="str">
        <f aca="false">IF(B19&lt;&gt;0,VLOOKUP(B19,'Liste des licenciés'!$B$13:$G$355,6,0)," ")</f>
        <v>(1)-Mous</v>
      </c>
      <c r="G19" s="141"/>
      <c r="H19" s="142"/>
      <c r="I19" s="143" t="s">
        <v>232</v>
      </c>
      <c r="J19" s="143"/>
      <c r="K19" s="143"/>
      <c r="L19" s="138" t="str">
        <f aca="false">'Moustiques (calculs)'!R13</f>
        <v>08:00:00 </v>
      </c>
      <c r="M19" s="144" t="n">
        <f aca="false">'Moustiques (calculs)'!T13</f>
        <v>8</v>
      </c>
      <c r="N19" s="141"/>
      <c r="O19" s="145"/>
      <c r="P19" s="146"/>
      <c r="Q19" s="143"/>
      <c r="R19" s="143"/>
      <c r="S19" s="144" t="n">
        <f aca="false">'Moustiques (calculs)'!AA13</f>
        <v>0</v>
      </c>
      <c r="T19" s="147"/>
      <c r="U19" s="81"/>
      <c r="V19" s="146" t="s">
        <v>231</v>
      </c>
      <c r="W19" s="143"/>
      <c r="X19" s="144" t="n">
        <f aca="false">'Moustiques (calculs)'!AF13</f>
        <v>7</v>
      </c>
      <c r="Y19" s="81"/>
      <c r="Z19" s="82"/>
      <c r="AA19" s="148"/>
      <c r="AB19" s="149"/>
      <c r="AC19" s="150"/>
      <c r="AD19" s="151" t="n">
        <f aca="false">'Moustiques (calculs)'!AU13</f>
        <v>7</v>
      </c>
      <c r="AE19" s="151" t="n">
        <f aca="false">'Moustiques (calculs)'!AV13</f>
        <v>7</v>
      </c>
      <c r="AF19" s="51" t="n">
        <v>5</v>
      </c>
      <c r="AG19" s="51" t="n">
        <v>16</v>
      </c>
      <c r="AH19" s="152" t="n">
        <f aca="false">IF(ISERROR(VLOOKUP(AE19,$AF$15:$AG$44,2,1))," ",VLOOKUP(AE19,$AF$15:$AG$44,2,1))</f>
        <v>14</v>
      </c>
      <c r="AI19" s="87"/>
    </row>
    <row r="20" customFormat="false" ht="14.15" hidden="false" customHeight="false" outlineLevel="0" collapsed="false">
      <c r="A20" s="121" t="n">
        <v>66</v>
      </c>
      <c r="B20" s="137" t="n">
        <v>856601</v>
      </c>
      <c r="C20" s="138" t="str">
        <f aca="false">IF(B20&lt;&gt;0,VLOOKUP(B20,'Liste des licenciés'!$B$13:$G$355,2,0)," ")</f>
        <v>HEBERT</v>
      </c>
      <c r="D20" s="138" t="str">
        <f aca="false">IF(B20&lt;&gt;0,VLOOKUP(B20,'Liste des licenciés'!$B$13:$G$355,3,0)," ")</f>
        <v>Timaé</v>
      </c>
      <c r="E20" s="139" t="str">
        <f aca="false">IF(B20&lt;&gt;0,VLOOKUP(B20,'Liste des licenciés'!$B$13:$G$355,4,0)," ")</f>
        <v>Ecuisses VSP</v>
      </c>
      <c r="F20" s="140" t="str">
        <f aca="false">IF(B20&lt;&gt;0,VLOOKUP(B20,'Liste des licenciés'!$B$13:$G$355,6,0)," ")</f>
        <v>(1)-Mous</v>
      </c>
      <c r="G20" s="141"/>
      <c r="H20" s="142"/>
      <c r="I20" s="143" t="s">
        <v>233</v>
      </c>
      <c r="J20" s="143"/>
      <c r="K20" s="143"/>
      <c r="L20" s="138" t="str">
        <f aca="false">'Moustiques (calculs)'!R14</f>
        <v>02:00:00 </v>
      </c>
      <c r="M20" s="144" t="n">
        <f aca="false">'Moustiques (calculs)'!T14</f>
        <v>2</v>
      </c>
      <c r="N20" s="141"/>
      <c r="O20" s="145"/>
      <c r="P20" s="146"/>
      <c r="Q20" s="143"/>
      <c r="R20" s="143"/>
      <c r="S20" s="144" t="n">
        <f aca="false">'Moustiques (calculs)'!AA14</f>
        <v>0</v>
      </c>
      <c r="T20" s="147"/>
      <c r="U20" s="81"/>
      <c r="V20" s="146" t="s">
        <v>235</v>
      </c>
      <c r="W20" s="143"/>
      <c r="X20" s="144" t="n">
        <f aca="false">'Moustiques (calculs)'!AF14</f>
        <v>1</v>
      </c>
      <c r="Y20" s="81"/>
      <c r="Z20" s="82"/>
      <c r="AA20" s="148"/>
      <c r="AB20" s="149"/>
      <c r="AC20" s="150"/>
      <c r="AD20" s="151" t="n">
        <f aca="false">'Moustiques (calculs)'!AU14</f>
        <v>1</v>
      </c>
      <c r="AE20" s="151" t="n">
        <f aca="false">'Moustiques (calculs)'!AV14</f>
        <v>1</v>
      </c>
      <c r="AF20" s="51" t="n">
        <v>6</v>
      </c>
      <c r="AG20" s="51" t="n">
        <v>15</v>
      </c>
      <c r="AH20" s="152" t="n">
        <f aca="false">IF(ISERROR(VLOOKUP(AE20,$AF$15:$AG$44,2,1))," ",VLOOKUP(AE20,$AF$15:$AG$44,2,1))</f>
        <v>30</v>
      </c>
      <c r="AI20" s="87"/>
    </row>
    <row r="21" customFormat="false" ht="14.15" hidden="false" customHeight="false" outlineLevel="0" collapsed="false">
      <c r="A21" s="121" t="n">
        <v>67</v>
      </c>
      <c r="B21" s="137" t="n">
        <v>889972</v>
      </c>
      <c r="C21" s="138" t="str">
        <f aca="false">IF(B21&lt;&gt;0,VLOOKUP(B21,'Liste des licenciés'!$B$13:$G$355,2,0)," ")</f>
        <v>MEYER</v>
      </c>
      <c r="D21" s="138" t="str">
        <f aca="false">IF(B21&lt;&gt;0,VLOOKUP(B21,'Liste des licenciés'!$B$13:$G$355,3,0)," ")</f>
        <v>Liam</v>
      </c>
      <c r="E21" s="139" t="str">
        <f aca="false">IF(B21&lt;&gt;0,VLOOKUP(B21,'Liste des licenciés'!$B$13:$G$355,4,0)," ")</f>
        <v>VC Montcellien</v>
      </c>
      <c r="F21" s="140" t="str">
        <f aca="false">IF(B21&lt;&gt;0,VLOOKUP(B21,'Liste des licenciés'!$B$13:$G$355,6,0)," ")</f>
        <v>(1)-Mous</v>
      </c>
      <c r="G21" s="141"/>
      <c r="H21" s="142"/>
      <c r="I21" s="143" t="s">
        <v>236</v>
      </c>
      <c r="J21" s="143"/>
      <c r="K21" s="143"/>
      <c r="L21" s="138" t="str">
        <f aca="false">'Moustiques (calculs)'!R15</f>
        <v>06:00:00 </v>
      </c>
      <c r="M21" s="144" t="n">
        <f aca="false">'Moustiques (calculs)'!T15</f>
        <v>6</v>
      </c>
      <c r="N21" s="141"/>
      <c r="O21" s="145"/>
      <c r="P21" s="146"/>
      <c r="Q21" s="143"/>
      <c r="R21" s="143"/>
      <c r="S21" s="144" t="n">
        <f aca="false">'Moustiques (calculs)'!AA15</f>
        <v>0</v>
      </c>
      <c r="T21" s="147"/>
      <c r="U21" s="81"/>
      <c r="V21" s="146" t="s">
        <v>233</v>
      </c>
      <c r="W21" s="143"/>
      <c r="X21" s="144" t="n">
        <f aca="false">'Moustiques (calculs)'!AF15</f>
        <v>2</v>
      </c>
      <c r="Y21" s="81"/>
      <c r="Z21" s="82"/>
      <c r="AA21" s="148"/>
      <c r="AB21" s="149"/>
      <c r="AC21" s="150"/>
      <c r="AD21" s="151" t="n">
        <f aca="false">'Moustiques (calculs)'!AU15</f>
        <v>3</v>
      </c>
      <c r="AE21" s="151" t="n">
        <f aca="false">'Moustiques (calculs)'!AV15</f>
        <v>4</v>
      </c>
      <c r="AF21" s="51" t="n">
        <v>7</v>
      </c>
      <c r="AG21" s="51" t="n">
        <v>14</v>
      </c>
      <c r="AH21" s="152" t="n">
        <f aca="false">IF(ISERROR(VLOOKUP(AE21,$AF$15:$AG$44,2,1))," ",VLOOKUP(AE21,$AF$15:$AG$44,2,1))</f>
        <v>17</v>
      </c>
      <c r="AI21" s="87"/>
    </row>
    <row r="22" customFormat="false" ht="14.15" hidden="false" customHeight="false" outlineLevel="0" collapsed="false">
      <c r="A22" s="121" t="n">
        <v>68</v>
      </c>
      <c r="B22" s="242"/>
      <c r="C22" s="138" t="s">
        <v>264</v>
      </c>
      <c r="D22" s="138" t="s">
        <v>129</v>
      </c>
      <c r="E22" s="139" t="s">
        <v>21</v>
      </c>
      <c r="F22" s="140" t="str">
        <f aca="false">IF(B22&lt;&gt;0,VLOOKUP(B22,'Liste des licenciés'!$B$13:$G$355,6,0)," ")</f>
        <v> </v>
      </c>
      <c r="G22" s="141"/>
      <c r="H22" s="142"/>
      <c r="I22" s="143" t="s">
        <v>231</v>
      </c>
      <c r="J22" s="143"/>
      <c r="K22" s="143"/>
      <c r="L22" s="138" t="str">
        <f aca="false">'Moustiques (calculs)'!R16</f>
        <v>07:00:00 </v>
      </c>
      <c r="M22" s="144" t="n">
        <f aca="false">'Moustiques (calculs)'!T16</f>
        <v>7</v>
      </c>
      <c r="N22" s="141"/>
      <c r="O22" s="145"/>
      <c r="P22" s="146"/>
      <c r="Q22" s="143"/>
      <c r="R22" s="143"/>
      <c r="S22" s="144" t="n">
        <f aca="false">'Moustiques (calculs)'!AA16</f>
        <v>0</v>
      </c>
      <c r="T22" s="147"/>
      <c r="U22" s="81"/>
      <c r="V22" s="146" t="s">
        <v>263</v>
      </c>
      <c r="W22" s="143"/>
      <c r="X22" s="144" t="n">
        <f aca="false">'Moustiques (calculs)'!AF16</f>
        <v>9</v>
      </c>
      <c r="Y22" s="81"/>
      <c r="Z22" s="82"/>
      <c r="AA22" s="148"/>
      <c r="AB22" s="149"/>
      <c r="AC22" s="150"/>
      <c r="AD22" s="151" t="n">
        <f aca="false">'Moustiques (calculs)'!AU16</f>
        <v>8</v>
      </c>
      <c r="AE22" s="151" t="n">
        <f aca="false">'Moustiques (calculs)'!AV16</f>
        <v>8</v>
      </c>
      <c r="AF22" s="51" t="n">
        <v>8</v>
      </c>
      <c r="AG22" s="51" t="n">
        <v>13</v>
      </c>
      <c r="AH22" s="152" t="n">
        <f aca="false">IF(ISERROR(VLOOKUP(AE22,$AF$15:$AG$44,2,1))," ",VLOOKUP(AE22,$AF$15:$AG$44,2,1))</f>
        <v>13</v>
      </c>
      <c r="AI22" s="87"/>
    </row>
    <row r="23" customFormat="false" ht="14.15" hidden="false" customHeight="false" outlineLevel="0" collapsed="false">
      <c r="A23" s="121" t="n">
        <v>69</v>
      </c>
      <c r="B23" s="137" t="n">
        <v>892620</v>
      </c>
      <c r="C23" s="138" t="str">
        <f aca="false">IF(B23&lt;&gt;0,VLOOKUP(B23,'Liste des licenciés'!$B$13:$G$355,2,0)," ")</f>
        <v>VINCK</v>
      </c>
      <c r="D23" s="138" t="str">
        <f aca="false">IF(B23&lt;&gt;0,VLOOKUP(B23,'Liste des licenciés'!$B$13:$G$355,3,0)," ")</f>
        <v>Louis</v>
      </c>
      <c r="E23" s="139" t="str">
        <f aca="false">IF(B23&lt;&gt;0,VLOOKUP(B23,'Liste des licenciés'!$B$13:$G$355,4,0)," ")</f>
        <v>Ecuisses VSP</v>
      </c>
      <c r="F23" s="140" t="str">
        <f aca="false">IF(B23&lt;&gt;0,VLOOKUP(B23,'Liste des licenciés'!$B$13:$G$355,6,0)," ")</f>
        <v>(1)-Mous</v>
      </c>
      <c r="G23" s="141"/>
      <c r="H23" s="142"/>
      <c r="I23" s="143" t="s">
        <v>263</v>
      </c>
      <c r="J23" s="143"/>
      <c r="K23" s="143"/>
      <c r="L23" s="138" t="str">
        <f aca="false">'Moustiques (calculs)'!R17</f>
        <v>09:00:00 </v>
      </c>
      <c r="M23" s="144" t="n">
        <f aca="false">'Moustiques (calculs)'!T17</f>
        <v>9</v>
      </c>
      <c r="N23" s="141"/>
      <c r="O23" s="145"/>
      <c r="P23" s="146"/>
      <c r="Q23" s="143"/>
      <c r="R23" s="143"/>
      <c r="S23" s="144" t="n">
        <f aca="false">'Moustiques (calculs)'!AA17</f>
        <v>0</v>
      </c>
      <c r="T23" s="147"/>
      <c r="U23" s="81"/>
      <c r="V23" s="146" t="s">
        <v>260</v>
      </c>
      <c r="W23" s="143"/>
      <c r="X23" s="144" t="n">
        <f aca="false">'Moustiques (calculs)'!AF17</f>
        <v>10</v>
      </c>
      <c r="Y23" s="81"/>
      <c r="Z23" s="82"/>
      <c r="AA23" s="148"/>
      <c r="AB23" s="149"/>
      <c r="AC23" s="150"/>
      <c r="AD23" s="151" t="n">
        <f aca="false">'Moustiques (calculs)'!AU17</f>
        <v>10</v>
      </c>
      <c r="AE23" s="151" t="n">
        <f aca="false">'Moustiques (calculs)'!AV17</f>
        <v>10</v>
      </c>
      <c r="AF23" s="51" t="n">
        <v>9</v>
      </c>
      <c r="AG23" s="51" t="n">
        <v>12</v>
      </c>
      <c r="AH23" s="152" t="n">
        <f aca="false">IF(ISERROR(VLOOKUP(AE23,$AF$15:$AG$44,2,1))," ",VLOOKUP(AE23,$AF$15:$AG$44,2,1))</f>
        <v>11</v>
      </c>
      <c r="AI23" s="87"/>
    </row>
    <row r="24" customFormat="false" ht="15" hidden="false" customHeight="false" outlineLevel="0" collapsed="false">
      <c r="A24" s="121" t="n">
        <v>70</v>
      </c>
      <c r="B24" s="153" t="s">
        <v>278</v>
      </c>
      <c r="C24" s="138" t="s">
        <v>283</v>
      </c>
      <c r="D24" s="138" t="s">
        <v>284</v>
      </c>
      <c r="E24" s="139" t="s">
        <v>285</v>
      </c>
      <c r="F24" s="140" t="e">
        <f aca="false">IF(B24&lt;&gt;0,VLOOKUP(B24,'Liste des licenciés'!$B$13:$G$355,6,0)," ")</f>
        <v>#N/A</v>
      </c>
      <c r="G24" s="141"/>
      <c r="H24" s="142"/>
      <c r="I24" s="143" t="s">
        <v>260</v>
      </c>
      <c r="J24" s="143"/>
      <c r="K24" s="143"/>
      <c r="L24" s="138" t="str">
        <f aca="false">'Moustiques (calculs)'!R18</f>
        <v>10:00:00 </v>
      </c>
      <c r="M24" s="144" t="n">
        <f aca="false">'Moustiques (calculs)'!T18</f>
        <v>10</v>
      </c>
      <c r="N24" s="141"/>
      <c r="O24" s="145"/>
      <c r="P24" s="146"/>
      <c r="Q24" s="143"/>
      <c r="R24" s="143"/>
      <c r="S24" s="144" t="n">
        <f aca="false">'Moustiques (calculs)'!AA18</f>
        <v>0</v>
      </c>
      <c r="T24" s="147"/>
      <c r="U24" s="81"/>
      <c r="V24" s="146" t="s">
        <v>236</v>
      </c>
      <c r="W24" s="143"/>
      <c r="X24" s="144" t="n">
        <f aca="false">'Moustiques (calculs)'!AF18</f>
        <v>6</v>
      </c>
      <c r="Y24" s="81"/>
      <c r="Z24" s="82"/>
      <c r="AA24" s="148"/>
      <c r="AB24" s="149"/>
      <c r="AC24" s="150"/>
      <c r="AD24" s="151" t="n">
        <f aca="false">'Moustiques (calculs)'!AU18</f>
        <v>8</v>
      </c>
      <c r="AE24" s="151" t="n">
        <f aca="false">'Moustiques (calculs)'!AV18</f>
        <v>9</v>
      </c>
      <c r="AF24" s="51" t="n">
        <v>10</v>
      </c>
      <c r="AG24" s="51" t="n">
        <v>11</v>
      </c>
      <c r="AH24" s="152" t="n">
        <f aca="false">IF(ISERROR(VLOOKUP(AE24,$AF$15:$AG$44,2,1))," ",VLOOKUP(AE24,$AF$15:$AG$44,2,1))</f>
        <v>12</v>
      </c>
      <c r="AI24" s="87"/>
    </row>
    <row r="25" customFormat="false" ht="15" hidden="false" customHeight="false" outlineLevel="0" collapsed="false">
      <c r="A25" s="121"/>
      <c r="B25" s="153"/>
      <c r="C25" s="138" t="str">
        <f aca="false">IF(B25&lt;&gt;0,VLOOKUP(B25,'Liste des licenciés'!$B$13:$G$355,2,0)," ")</f>
        <v> </v>
      </c>
      <c r="D25" s="138" t="str">
        <f aca="false">IF(B25&lt;&gt;0,VLOOKUP(B25,'Liste des licenciés'!$B$13:$G$355,3,0)," ")</f>
        <v> </v>
      </c>
      <c r="E25" s="139" t="str">
        <f aca="false">IF(B25&lt;&gt;0,VLOOKUP(B25,'Liste des licenciés'!$B$13:$G$355,4,0)," ")</f>
        <v> </v>
      </c>
      <c r="F25" s="140" t="str">
        <f aca="false">IF(B25&lt;&gt;0,VLOOKUP(B25,'Liste des licenciés'!$B$13:$G$355,6,0)," ")</f>
        <v> </v>
      </c>
      <c r="G25" s="141"/>
      <c r="H25" s="142"/>
      <c r="I25" s="143"/>
      <c r="J25" s="143"/>
      <c r="K25" s="143"/>
      <c r="L25" s="138" t="n">
        <f aca="false">'Moustiques (calculs)'!R19</f>
        <v>0</v>
      </c>
      <c r="M25" s="144" t="n">
        <f aca="false">'Moustiques (calculs)'!T19</f>
        <v>0</v>
      </c>
      <c r="N25" s="141"/>
      <c r="O25" s="145"/>
      <c r="P25" s="146"/>
      <c r="Q25" s="143"/>
      <c r="R25" s="143"/>
      <c r="S25" s="144" t="n">
        <f aca="false">'Moustiques (calculs)'!AA19</f>
        <v>0</v>
      </c>
      <c r="T25" s="147"/>
      <c r="U25" s="81"/>
      <c r="V25" s="146"/>
      <c r="W25" s="143"/>
      <c r="X25" s="144" t="n">
        <f aca="false">'Moustiques (calculs)'!AF19</f>
        <v>0</v>
      </c>
      <c r="Y25" s="81"/>
      <c r="Z25" s="82"/>
      <c r="AA25" s="148"/>
      <c r="AB25" s="149"/>
      <c r="AC25" s="150"/>
      <c r="AD25" s="151" t="str">
        <f aca="false">'Moustiques (calculs)'!AU19</f>
        <v/>
      </c>
      <c r="AE25" s="151" t="str">
        <f aca="false">'Moustiques (calculs)'!AV19</f>
        <v/>
      </c>
      <c r="AF25" s="51" t="n">
        <v>11</v>
      </c>
      <c r="AG25" s="51" t="n">
        <v>10</v>
      </c>
      <c r="AH25" s="152" t="str">
        <f aca="false">IF(ISERROR(VLOOKUP(AE25,$AF$15:$AG$44,2,1))," ",VLOOKUP(AE25,$AF$15:$AG$44,2,1))</f>
        <v> </v>
      </c>
      <c r="AI25" s="87"/>
    </row>
    <row r="26" customFormat="false" ht="15" hidden="false" customHeight="false" outlineLevel="0" collapsed="false">
      <c r="A26" s="121"/>
      <c r="B26" s="153"/>
      <c r="C26" s="138" t="str">
        <f aca="false">IF(B26&lt;&gt;0,VLOOKUP(B26,'Liste des licenciés'!$B$13:$G$355,2,0)," ")</f>
        <v> </v>
      </c>
      <c r="D26" s="138" t="str">
        <f aca="false">IF(B26&lt;&gt;0,VLOOKUP(B26,'Liste des licenciés'!$B$13:$G$355,3,0)," ")</f>
        <v> </v>
      </c>
      <c r="E26" s="139" t="str">
        <f aca="false">IF(B26&lt;&gt;0,VLOOKUP(B26,'Liste des licenciés'!$B$13:$G$355,4,0)," ")</f>
        <v> </v>
      </c>
      <c r="F26" s="140" t="str">
        <f aca="false">IF(B26&lt;&gt;0,VLOOKUP(B26,'Liste des licenciés'!$B$13:$G$355,6,0)," ")</f>
        <v> </v>
      </c>
      <c r="G26" s="141"/>
      <c r="H26" s="142"/>
      <c r="I26" s="143"/>
      <c r="J26" s="143"/>
      <c r="K26" s="143"/>
      <c r="L26" s="138" t="n">
        <f aca="false">'Moustiques (calculs)'!R20</f>
        <v>0</v>
      </c>
      <c r="M26" s="144" t="n">
        <f aca="false">'Moustiques (calculs)'!T20</f>
        <v>0</v>
      </c>
      <c r="N26" s="141"/>
      <c r="O26" s="145"/>
      <c r="P26" s="146"/>
      <c r="Q26" s="143"/>
      <c r="R26" s="143"/>
      <c r="S26" s="144" t="n">
        <f aca="false">'Moustiques (calculs)'!AA20</f>
        <v>0</v>
      </c>
      <c r="T26" s="147"/>
      <c r="U26" s="81"/>
      <c r="V26" s="146"/>
      <c r="W26" s="143"/>
      <c r="X26" s="144" t="n">
        <f aca="false">'Moustiques (calculs)'!AF20</f>
        <v>0</v>
      </c>
      <c r="Y26" s="81"/>
      <c r="Z26" s="82"/>
      <c r="AA26" s="148"/>
      <c r="AB26" s="149"/>
      <c r="AC26" s="150"/>
      <c r="AD26" s="151" t="str">
        <f aca="false">'Moustiques (calculs)'!AU20</f>
        <v/>
      </c>
      <c r="AE26" s="151" t="str">
        <f aca="false">'Moustiques (calculs)'!AV20</f>
        <v/>
      </c>
      <c r="AF26" s="51" t="n">
        <v>12</v>
      </c>
      <c r="AG26" s="51" t="n">
        <v>10</v>
      </c>
      <c r="AH26" s="152" t="str">
        <f aca="false">IF(ISERROR(VLOOKUP(AE26,$AF$15:$AG$44,2,1))," ",VLOOKUP(AE26,$AF$15:$AG$44,2,1))</f>
        <v> </v>
      </c>
      <c r="AI26" s="87"/>
    </row>
    <row r="27" customFormat="false" ht="15" hidden="false" customHeight="false" outlineLevel="0" collapsed="false">
      <c r="A27" s="121"/>
      <c r="B27" s="153"/>
      <c r="C27" s="138" t="str">
        <f aca="false">IF(B27&lt;&gt;0,VLOOKUP(B27,'Liste des licenciés'!$B$13:$G$355,2,0)," ")</f>
        <v> </v>
      </c>
      <c r="D27" s="138" t="str">
        <f aca="false">IF(B27&lt;&gt;0,VLOOKUP(B27,'Liste des licenciés'!$B$13:$G$355,3,0)," ")</f>
        <v> </v>
      </c>
      <c r="E27" s="139" t="str">
        <f aca="false">IF(B27&lt;&gt;0,VLOOKUP(B27,'Liste des licenciés'!$B$13:$G$355,4,0)," ")</f>
        <v> </v>
      </c>
      <c r="F27" s="140" t="str">
        <f aca="false">IF(B27&lt;&gt;0,VLOOKUP(B27,'Liste des licenciés'!$B$13:$G$355,6,0)," ")</f>
        <v> </v>
      </c>
      <c r="G27" s="141"/>
      <c r="H27" s="142"/>
      <c r="I27" s="143"/>
      <c r="J27" s="143"/>
      <c r="K27" s="143"/>
      <c r="L27" s="138" t="n">
        <f aca="false">'Moustiques (calculs)'!R21</f>
        <v>0</v>
      </c>
      <c r="M27" s="144" t="n">
        <f aca="false">'Moustiques (calculs)'!T21</f>
        <v>0</v>
      </c>
      <c r="N27" s="141"/>
      <c r="O27" s="145"/>
      <c r="P27" s="146"/>
      <c r="Q27" s="143"/>
      <c r="R27" s="143"/>
      <c r="S27" s="144" t="n">
        <f aca="false">'Moustiques (calculs)'!AA21</f>
        <v>0</v>
      </c>
      <c r="T27" s="147"/>
      <c r="U27" s="81"/>
      <c r="V27" s="146"/>
      <c r="W27" s="143"/>
      <c r="X27" s="144" t="n">
        <f aca="false">'Moustiques (calculs)'!AF21</f>
        <v>0</v>
      </c>
      <c r="Y27" s="81"/>
      <c r="Z27" s="82"/>
      <c r="AA27" s="148"/>
      <c r="AB27" s="149"/>
      <c r="AC27" s="150"/>
      <c r="AD27" s="151" t="str">
        <f aca="false">'Moustiques (calculs)'!AU21</f>
        <v/>
      </c>
      <c r="AE27" s="151" t="str">
        <f aca="false">'Moustiques (calculs)'!AV21</f>
        <v/>
      </c>
      <c r="AF27" s="51" t="n">
        <v>13</v>
      </c>
      <c r="AG27" s="51" t="n">
        <v>10</v>
      </c>
      <c r="AH27" s="152" t="str">
        <f aca="false">IF(ISERROR(VLOOKUP(AE27,$AF$15:$AG$44,2,1))," ",VLOOKUP(AE27,$AF$15:$AG$44,2,1))</f>
        <v> </v>
      </c>
      <c r="AI27" s="87"/>
    </row>
    <row r="28" customFormat="false" ht="15" hidden="false" customHeight="false" outlineLevel="0" collapsed="false">
      <c r="A28" s="121"/>
      <c r="B28" s="153"/>
      <c r="C28" s="138" t="str">
        <f aca="false">IF(B28&lt;&gt;0,VLOOKUP(B28,'Liste des licenciés'!$B$13:$G$355,2,0)," ")</f>
        <v> </v>
      </c>
      <c r="D28" s="138" t="str">
        <f aca="false">IF(B28&lt;&gt;0,VLOOKUP(B28,'Liste des licenciés'!$B$13:$G$355,3,0)," ")</f>
        <v> </v>
      </c>
      <c r="E28" s="139" t="str">
        <f aca="false">IF(B28&lt;&gt;0,VLOOKUP(B28,'Liste des licenciés'!$B$13:$G$355,4,0)," ")</f>
        <v> </v>
      </c>
      <c r="F28" s="140" t="str">
        <f aca="false">IF(B28&lt;&gt;0,VLOOKUP(B28,'Liste des licenciés'!$B$13:$G$355,6,0)," ")</f>
        <v> </v>
      </c>
      <c r="G28" s="141"/>
      <c r="H28" s="142"/>
      <c r="I28" s="143"/>
      <c r="J28" s="143"/>
      <c r="K28" s="143"/>
      <c r="L28" s="138" t="n">
        <f aca="false">'Moustiques (calculs)'!R22</f>
        <v>0</v>
      </c>
      <c r="M28" s="144" t="n">
        <f aca="false">'Moustiques (calculs)'!T22</f>
        <v>0</v>
      </c>
      <c r="N28" s="141"/>
      <c r="O28" s="145"/>
      <c r="P28" s="146"/>
      <c r="Q28" s="143"/>
      <c r="R28" s="143"/>
      <c r="S28" s="144" t="n">
        <f aca="false">'Moustiques (calculs)'!AA22</f>
        <v>0</v>
      </c>
      <c r="T28" s="147"/>
      <c r="U28" s="81"/>
      <c r="V28" s="146"/>
      <c r="W28" s="143"/>
      <c r="X28" s="144" t="n">
        <f aca="false">'Moustiques (calculs)'!AF22</f>
        <v>0</v>
      </c>
      <c r="Y28" s="81"/>
      <c r="Z28" s="82"/>
      <c r="AA28" s="148"/>
      <c r="AB28" s="149"/>
      <c r="AC28" s="150"/>
      <c r="AD28" s="151" t="str">
        <f aca="false">'Moustiques (calculs)'!AU22</f>
        <v/>
      </c>
      <c r="AE28" s="151" t="str">
        <f aca="false">'Moustiques (calculs)'!AV22</f>
        <v/>
      </c>
      <c r="AF28" s="51" t="n">
        <v>14</v>
      </c>
      <c r="AG28" s="51" t="n">
        <v>10</v>
      </c>
      <c r="AH28" s="152" t="str">
        <f aca="false">IF(ISERROR(VLOOKUP(AE28,$AF$15:$AG$44,2,1))," ",VLOOKUP(AE28,$AF$15:$AG$44,2,1))</f>
        <v> </v>
      </c>
      <c r="AI28" s="87"/>
    </row>
    <row r="29" customFormat="false" ht="15" hidden="false" customHeight="false" outlineLevel="0" collapsed="false">
      <c r="A29" s="121"/>
      <c r="B29" s="153"/>
      <c r="C29" s="138" t="str">
        <f aca="false">IF(B29&lt;&gt;0,VLOOKUP(B29,'Liste des licenciés'!$B$13:$G$355,2,0)," ")</f>
        <v> </v>
      </c>
      <c r="D29" s="138" t="str">
        <f aca="false">IF(B29&lt;&gt;0,VLOOKUP(B29,'Liste des licenciés'!$B$13:$G$355,3,0)," ")</f>
        <v> </v>
      </c>
      <c r="E29" s="139" t="str">
        <f aca="false">IF(B29&lt;&gt;0,VLOOKUP(B29,'Liste des licenciés'!$B$13:$G$355,4,0)," ")</f>
        <v> </v>
      </c>
      <c r="F29" s="140" t="str">
        <f aca="false">IF(B29&lt;&gt;0,VLOOKUP(B29,'Liste des licenciés'!$B$13:$G$355,6,0)," ")</f>
        <v> </v>
      </c>
      <c r="G29" s="141"/>
      <c r="H29" s="142"/>
      <c r="I29" s="143"/>
      <c r="J29" s="143"/>
      <c r="K29" s="143"/>
      <c r="L29" s="138" t="n">
        <f aca="false">'Moustiques (calculs)'!R23</f>
        <v>0</v>
      </c>
      <c r="M29" s="144" t="n">
        <f aca="false">'Moustiques (calculs)'!T23</f>
        <v>0</v>
      </c>
      <c r="N29" s="141"/>
      <c r="O29" s="145"/>
      <c r="P29" s="146"/>
      <c r="Q29" s="143"/>
      <c r="R29" s="143"/>
      <c r="S29" s="144" t="n">
        <f aca="false">'Moustiques (calculs)'!AA23</f>
        <v>0</v>
      </c>
      <c r="T29" s="147"/>
      <c r="U29" s="81"/>
      <c r="V29" s="146"/>
      <c r="W29" s="143"/>
      <c r="X29" s="144" t="n">
        <f aca="false">'Moustiques (calculs)'!AF23</f>
        <v>0</v>
      </c>
      <c r="Y29" s="81"/>
      <c r="Z29" s="82"/>
      <c r="AA29" s="148"/>
      <c r="AB29" s="149"/>
      <c r="AC29" s="150"/>
      <c r="AD29" s="151" t="str">
        <f aca="false">'Moustiques (calculs)'!AU23</f>
        <v/>
      </c>
      <c r="AE29" s="151" t="str">
        <f aca="false">'Moustiques (calculs)'!AV23</f>
        <v/>
      </c>
      <c r="AF29" s="51" t="n">
        <v>15</v>
      </c>
      <c r="AG29" s="51" t="n">
        <v>10</v>
      </c>
      <c r="AH29" s="152" t="str">
        <f aca="false">IF(ISERROR(VLOOKUP(AE29,$AF$15:$AG$44,2,1))," ",VLOOKUP(AE29,$AF$15:$AG$44,2,1))</f>
        <v> </v>
      </c>
      <c r="AI29" s="87"/>
    </row>
    <row r="30" customFormat="false" ht="15" hidden="false" customHeight="false" outlineLevel="0" collapsed="false">
      <c r="A30" s="121"/>
      <c r="B30" s="153"/>
      <c r="C30" s="138" t="str">
        <f aca="false">IF(B30&lt;&gt;0,VLOOKUP(B30,'Liste des licenciés'!$B$13:$G$355,2,0)," ")</f>
        <v> </v>
      </c>
      <c r="D30" s="138" t="str">
        <f aca="false">IF(B30&lt;&gt;0,VLOOKUP(B30,'Liste des licenciés'!$B$13:$G$355,3,0)," ")</f>
        <v> </v>
      </c>
      <c r="E30" s="139" t="str">
        <f aca="false">IF(B30&lt;&gt;0,VLOOKUP(B30,'Liste des licenciés'!$B$13:$G$355,4,0)," ")</f>
        <v> </v>
      </c>
      <c r="F30" s="140" t="str">
        <f aca="false">IF(B30&lt;&gt;0,VLOOKUP(B30,'Liste des licenciés'!$B$13:$G$355,6,0)," ")</f>
        <v> </v>
      </c>
      <c r="G30" s="141"/>
      <c r="H30" s="142"/>
      <c r="I30" s="143"/>
      <c r="J30" s="143"/>
      <c r="K30" s="143"/>
      <c r="L30" s="138" t="n">
        <f aca="false">'Moustiques (calculs)'!R24</f>
        <v>0</v>
      </c>
      <c r="M30" s="144" t="n">
        <f aca="false">'Moustiques (calculs)'!T24</f>
        <v>0</v>
      </c>
      <c r="N30" s="141"/>
      <c r="O30" s="145"/>
      <c r="P30" s="146"/>
      <c r="Q30" s="143"/>
      <c r="R30" s="143"/>
      <c r="S30" s="144" t="n">
        <f aca="false">'Moustiques (calculs)'!AA24</f>
        <v>0</v>
      </c>
      <c r="T30" s="147"/>
      <c r="U30" s="81"/>
      <c r="V30" s="146"/>
      <c r="W30" s="143"/>
      <c r="X30" s="144" t="n">
        <f aca="false">'Moustiques (calculs)'!AF24</f>
        <v>0</v>
      </c>
      <c r="Y30" s="81"/>
      <c r="Z30" s="82"/>
      <c r="AA30" s="148"/>
      <c r="AB30" s="149"/>
      <c r="AC30" s="150"/>
      <c r="AD30" s="151" t="str">
        <f aca="false">'Moustiques (calculs)'!AU24</f>
        <v/>
      </c>
      <c r="AE30" s="151" t="str">
        <f aca="false">'Moustiques (calculs)'!AV24</f>
        <v/>
      </c>
      <c r="AF30" s="51" t="n">
        <v>16</v>
      </c>
      <c r="AG30" s="51" t="n">
        <v>10</v>
      </c>
      <c r="AH30" s="152" t="str">
        <f aca="false">IF(ISERROR(VLOOKUP(AE30,$AF$15:$AG$44,2,1))," ",VLOOKUP(AE30,$AF$15:$AG$44,2,1))</f>
        <v> </v>
      </c>
      <c r="AI30" s="87"/>
    </row>
    <row r="31" customFormat="false" ht="15" hidden="false" customHeight="false" outlineLevel="0" collapsed="false">
      <c r="A31" s="121"/>
      <c r="B31" s="153"/>
      <c r="C31" s="138" t="str">
        <f aca="false">IF(B31&lt;&gt;0,VLOOKUP(B31,'Liste des licenciés'!$B$13:$G$355,2,0)," ")</f>
        <v> </v>
      </c>
      <c r="D31" s="138" t="str">
        <f aca="false">IF(B31&lt;&gt;0,VLOOKUP(B31,'Liste des licenciés'!$B$13:$G$355,3,0)," ")</f>
        <v> </v>
      </c>
      <c r="E31" s="139" t="str">
        <f aca="false">IF(B31&lt;&gt;0,VLOOKUP(B31,'Liste des licenciés'!$B$13:$G$355,4,0)," ")</f>
        <v> </v>
      </c>
      <c r="F31" s="140" t="str">
        <f aca="false">IF(B31&lt;&gt;0,VLOOKUP(B31,'Liste des licenciés'!$B$13:$G$355,6,0)," ")</f>
        <v> </v>
      </c>
      <c r="G31" s="141"/>
      <c r="H31" s="142"/>
      <c r="I31" s="143"/>
      <c r="J31" s="143"/>
      <c r="K31" s="143"/>
      <c r="L31" s="138" t="n">
        <f aca="false">'Moustiques (calculs)'!R25</f>
        <v>0</v>
      </c>
      <c r="M31" s="144" t="n">
        <f aca="false">'Moustiques (calculs)'!T25</f>
        <v>0</v>
      </c>
      <c r="N31" s="141"/>
      <c r="O31" s="145"/>
      <c r="P31" s="146"/>
      <c r="Q31" s="143"/>
      <c r="R31" s="143"/>
      <c r="S31" s="144" t="n">
        <f aca="false">'Moustiques (calculs)'!AA25</f>
        <v>0</v>
      </c>
      <c r="T31" s="147"/>
      <c r="U31" s="81"/>
      <c r="V31" s="146"/>
      <c r="W31" s="143"/>
      <c r="X31" s="144" t="n">
        <f aca="false">'Moustiques (calculs)'!AF25</f>
        <v>0</v>
      </c>
      <c r="Y31" s="81"/>
      <c r="Z31" s="82"/>
      <c r="AA31" s="148"/>
      <c r="AB31" s="149"/>
      <c r="AC31" s="150"/>
      <c r="AD31" s="151" t="str">
        <f aca="false">'Moustiques (calculs)'!AU25</f>
        <v/>
      </c>
      <c r="AE31" s="151" t="str">
        <f aca="false">'Moustiques (calculs)'!AV25</f>
        <v/>
      </c>
      <c r="AF31" s="51" t="n">
        <v>17</v>
      </c>
      <c r="AG31" s="51" t="n">
        <v>10</v>
      </c>
      <c r="AH31" s="152" t="str">
        <f aca="false">IF(ISERROR(VLOOKUP(AE31,$AF$15:$AG$44,2,1))," ",VLOOKUP(AE31,$AF$15:$AG$44,2,1))</f>
        <v> </v>
      </c>
      <c r="AI31" s="87"/>
    </row>
    <row r="32" customFormat="false" ht="15" hidden="false" customHeight="false" outlineLevel="0" collapsed="false">
      <c r="A32" s="121"/>
      <c r="B32" s="153"/>
      <c r="C32" s="138" t="str">
        <f aca="false">IF(B32&lt;&gt;0,VLOOKUP(B32,'Liste des licenciés'!$B$13:$G$355,2,0)," ")</f>
        <v> </v>
      </c>
      <c r="D32" s="138" t="str">
        <f aca="false">IF(B32&lt;&gt;0,VLOOKUP(B32,'Liste des licenciés'!$B$13:$G$355,3,0)," ")</f>
        <v> </v>
      </c>
      <c r="E32" s="139" t="str">
        <f aca="false">IF(B32&lt;&gt;0,VLOOKUP(B32,'Liste des licenciés'!$B$13:$G$355,4,0)," ")</f>
        <v> </v>
      </c>
      <c r="F32" s="140" t="str">
        <f aca="false">IF(B32&lt;&gt;0,VLOOKUP(B32,'Liste des licenciés'!$B$13:$G$355,6,0)," ")</f>
        <v> </v>
      </c>
      <c r="G32" s="141"/>
      <c r="H32" s="142"/>
      <c r="I32" s="143"/>
      <c r="J32" s="143"/>
      <c r="K32" s="143"/>
      <c r="L32" s="138" t="n">
        <f aca="false">'Moustiques (calculs)'!R26</f>
        <v>0</v>
      </c>
      <c r="M32" s="144" t="n">
        <f aca="false">'Moustiques (calculs)'!T26</f>
        <v>0</v>
      </c>
      <c r="N32" s="141"/>
      <c r="O32" s="145"/>
      <c r="P32" s="146"/>
      <c r="Q32" s="143"/>
      <c r="R32" s="143"/>
      <c r="S32" s="144" t="n">
        <f aca="false">'Moustiques (calculs)'!AA26</f>
        <v>0</v>
      </c>
      <c r="T32" s="147"/>
      <c r="U32" s="81"/>
      <c r="V32" s="146"/>
      <c r="W32" s="143"/>
      <c r="X32" s="144" t="n">
        <f aca="false">'Moustiques (calculs)'!AF26</f>
        <v>0</v>
      </c>
      <c r="Y32" s="81"/>
      <c r="Z32" s="82"/>
      <c r="AA32" s="148"/>
      <c r="AB32" s="149"/>
      <c r="AC32" s="150"/>
      <c r="AD32" s="151" t="str">
        <f aca="false">'Moustiques (calculs)'!AU26</f>
        <v/>
      </c>
      <c r="AE32" s="151" t="str">
        <f aca="false">'Moustiques (calculs)'!AV26</f>
        <v/>
      </c>
      <c r="AF32" s="51" t="n">
        <v>18</v>
      </c>
      <c r="AG32" s="51" t="n">
        <v>10</v>
      </c>
      <c r="AH32" s="152" t="str">
        <f aca="false">IF(ISERROR(VLOOKUP(AE32,$AF$15:$AG$44,2,1))," ",VLOOKUP(AE32,$AF$15:$AG$44,2,1))</f>
        <v> </v>
      </c>
      <c r="AI32" s="87"/>
    </row>
    <row r="33" customFormat="false" ht="15" hidden="false" customHeight="false" outlineLevel="0" collapsed="false">
      <c r="A33" s="121"/>
      <c r="B33" s="153"/>
      <c r="C33" s="138" t="str">
        <f aca="false">IF(B33&lt;&gt;0,VLOOKUP(B33,'Liste des licenciés'!$B$13:$G$355,2,0)," ")</f>
        <v> </v>
      </c>
      <c r="D33" s="138" t="str">
        <f aca="false">IF(B33&lt;&gt;0,VLOOKUP(B33,'Liste des licenciés'!$B$13:$G$355,3,0)," ")</f>
        <v> </v>
      </c>
      <c r="E33" s="139" t="str">
        <f aca="false">IF(B33&lt;&gt;0,VLOOKUP(B33,'Liste des licenciés'!$B$13:$G$355,4,0)," ")</f>
        <v> </v>
      </c>
      <c r="F33" s="140" t="str">
        <f aca="false">IF(B33&lt;&gt;0,VLOOKUP(B33,'Liste des licenciés'!$B$13:$G$355,6,0)," ")</f>
        <v> </v>
      </c>
      <c r="G33" s="141"/>
      <c r="H33" s="142"/>
      <c r="I33" s="143"/>
      <c r="J33" s="143"/>
      <c r="K33" s="143"/>
      <c r="L33" s="138" t="n">
        <f aca="false">'Moustiques (calculs)'!R27</f>
        <v>0</v>
      </c>
      <c r="M33" s="144" t="n">
        <f aca="false">'Moustiques (calculs)'!T27</f>
        <v>0</v>
      </c>
      <c r="N33" s="141"/>
      <c r="O33" s="145"/>
      <c r="P33" s="146"/>
      <c r="Q33" s="143"/>
      <c r="R33" s="143"/>
      <c r="S33" s="144" t="n">
        <f aca="false">'Moustiques (calculs)'!AA27</f>
        <v>0</v>
      </c>
      <c r="T33" s="147"/>
      <c r="U33" s="81"/>
      <c r="V33" s="146"/>
      <c r="W33" s="143"/>
      <c r="X33" s="144" t="n">
        <f aca="false">'Moustiques (calculs)'!AF27</f>
        <v>0</v>
      </c>
      <c r="Y33" s="81"/>
      <c r="Z33" s="82"/>
      <c r="AA33" s="148"/>
      <c r="AB33" s="149"/>
      <c r="AC33" s="150"/>
      <c r="AD33" s="151" t="str">
        <f aca="false">'Moustiques (calculs)'!AU27</f>
        <v/>
      </c>
      <c r="AE33" s="151" t="str">
        <f aca="false">'Moustiques (calculs)'!AV27</f>
        <v/>
      </c>
      <c r="AF33" s="51" t="n">
        <v>19</v>
      </c>
      <c r="AG33" s="51" t="n">
        <v>10</v>
      </c>
      <c r="AH33" s="152" t="str">
        <f aca="false">IF(ISERROR(VLOOKUP(AE33,$AF$15:$AG$44,2,1))," ",VLOOKUP(AE33,$AF$15:$AG$44,2,1))</f>
        <v> </v>
      </c>
      <c r="AI33" s="87"/>
    </row>
    <row r="34" customFormat="false" ht="15" hidden="false" customHeight="false" outlineLevel="0" collapsed="false">
      <c r="A34" s="121"/>
      <c r="B34" s="153"/>
      <c r="C34" s="138" t="str">
        <f aca="false">IF(B34&lt;&gt;0,VLOOKUP(B34,'Liste des licenciés'!$B$13:$G$355,2,0)," ")</f>
        <v> </v>
      </c>
      <c r="D34" s="138" t="str">
        <f aca="false">IF(B34&lt;&gt;0,VLOOKUP(B34,'Liste des licenciés'!$B$13:$G$355,3,0)," ")</f>
        <v> </v>
      </c>
      <c r="E34" s="139" t="str">
        <f aca="false">IF(B34&lt;&gt;0,VLOOKUP(B34,'Liste des licenciés'!$B$13:$G$355,4,0)," ")</f>
        <v> </v>
      </c>
      <c r="F34" s="140" t="str">
        <f aca="false">IF(B34&lt;&gt;0,VLOOKUP(B34,'Liste des licenciés'!$B$13:$G$355,6,0)," ")</f>
        <v> </v>
      </c>
      <c r="G34" s="141"/>
      <c r="H34" s="142"/>
      <c r="I34" s="143"/>
      <c r="J34" s="143"/>
      <c r="K34" s="143"/>
      <c r="L34" s="138" t="n">
        <f aca="false">'Moustiques (calculs)'!R28</f>
        <v>0</v>
      </c>
      <c r="M34" s="144" t="n">
        <f aca="false">'Moustiques (calculs)'!T28</f>
        <v>0</v>
      </c>
      <c r="N34" s="141"/>
      <c r="O34" s="145"/>
      <c r="P34" s="146"/>
      <c r="Q34" s="143"/>
      <c r="R34" s="143"/>
      <c r="S34" s="144" t="n">
        <f aca="false">'Moustiques (calculs)'!AA28</f>
        <v>0</v>
      </c>
      <c r="T34" s="147"/>
      <c r="U34" s="81"/>
      <c r="V34" s="146"/>
      <c r="W34" s="143"/>
      <c r="X34" s="144" t="n">
        <f aca="false">'Moustiques (calculs)'!AF28</f>
        <v>0</v>
      </c>
      <c r="Y34" s="81"/>
      <c r="Z34" s="82"/>
      <c r="AA34" s="148"/>
      <c r="AB34" s="149"/>
      <c r="AC34" s="150"/>
      <c r="AD34" s="151" t="str">
        <f aca="false">'Moustiques (calculs)'!AU28</f>
        <v/>
      </c>
      <c r="AE34" s="151" t="str">
        <f aca="false">'Moustiques (calculs)'!AV28</f>
        <v/>
      </c>
      <c r="AF34" s="51" t="n">
        <v>20</v>
      </c>
      <c r="AG34" s="51" t="n">
        <v>10</v>
      </c>
      <c r="AH34" s="152" t="str">
        <f aca="false">IF(ISERROR(VLOOKUP(AE34,$AF$15:$AG$44,2,1))," ",VLOOKUP(AE34,$AF$15:$AG$44,2,1))</f>
        <v> </v>
      </c>
      <c r="AI34" s="87"/>
    </row>
    <row r="35" customFormat="false" ht="15" hidden="false" customHeight="false" outlineLevel="0" collapsed="false">
      <c r="A35" s="121"/>
      <c r="B35" s="153"/>
      <c r="C35" s="138" t="str">
        <f aca="false">IF(B35&lt;&gt;0,VLOOKUP(B35,'Liste des licenciés'!$B$13:$G$355,2,0)," ")</f>
        <v> </v>
      </c>
      <c r="D35" s="138" t="str">
        <f aca="false">IF(B35&lt;&gt;0,VLOOKUP(B35,'Liste des licenciés'!$B$13:$G$355,3,0)," ")</f>
        <v> </v>
      </c>
      <c r="E35" s="139" t="str">
        <f aca="false">IF(B35&lt;&gt;0,VLOOKUP(B35,'Liste des licenciés'!$B$13:$G$355,4,0)," ")</f>
        <v> </v>
      </c>
      <c r="F35" s="140" t="str">
        <f aca="false">IF(B35&lt;&gt;0,VLOOKUP(B35,'Liste des licenciés'!$B$13:$G$355,6,0)," ")</f>
        <v> </v>
      </c>
      <c r="G35" s="141"/>
      <c r="H35" s="142"/>
      <c r="I35" s="143"/>
      <c r="J35" s="143"/>
      <c r="K35" s="143"/>
      <c r="L35" s="138" t="n">
        <f aca="false">'Moustiques (calculs)'!R29</f>
        <v>0</v>
      </c>
      <c r="M35" s="144" t="n">
        <f aca="false">'Moustiques (calculs)'!T29</f>
        <v>0</v>
      </c>
      <c r="N35" s="141"/>
      <c r="O35" s="145"/>
      <c r="P35" s="146"/>
      <c r="Q35" s="143"/>
      <c r="R35" s="143"/>
      <c r="S35" s="144" t="n">
        <f aca="false">'Moustiques (calculs)'!AA29</f>
        <v>0</v>
      </c>
      <c r="T35" s="147"/>
      <c r="U35" s="81"/>
      <c r="V35" s="146"/>
      <c r="W35" s="143"/>
      <c r="X35" s="144" t="n">
        <f aca="false">'Moustiques (calculs)'!AF29</f>
        <v>0</v>
      </c>
      <c r="Y35" s="81"/>
      <c r="Z35" s="82"/>
      <c r="AA35" s="148"/>
      <c r="AB35" s="149"/>
      <c r="AC35" s="150"/>
      <c r="AD35" s="151" t="str">
        <f aca="false">'Moustiques (calculs)'!AU29</f>
        <v/>
      </c>
      <c r="AE35" s="151" t="str">
        <f aca="false">'Moustiques (calculs)'!AV29</f>
        <v/>
      </c>
      <c r="AF35" s="51" t="n">
        <v>21</v>
      </c>
      <c r="AG35" s="51" t="n">
        <v>10</v>
      </c>
      <c r="AH35" s="152" t="str">
        <f aca="false">IF(ISERROR(VLOOKUP(AE35,$AF$15:$AG$44,2,1))," ",VLOOKUP(AE35,$AF$15:$AG$44,2,1))</f>
        <v> </v>
      </c>
      <c r="AI35" s="87"/>
    </row>
    <row r="36" customFormat="false" ht="15" hidden="false" customHeight="false" outlineLevel="0" collapsed="false">
      <c r="A36" s="121"/>
      <c r="B36" s="153"/>
      <c r="C36" s="138" t="str">
        <f aca="false">IF(B36&lt;&gt;0,VLOOKUP(B36,'Liste des licenciés'!$B$13:$G$355,2,0)," ")</f>
        <v> </v>
      </c>
      <c r="D36" s="138" t="str">
        <f aca="false">IF(B36&lt;&gt;0,VLOOKUP(B36,'Liste des licenciés'!$B$13:$G$355,3,0)," ")</f>
        <v> </v>
      </c>
      <c r="E36" s="139" t="str">
        <f aca="false">IF(B36&lt;&gt;0,VLOOKUP(B36,'Liste des licenciés'!$B$13:$G$355,4,0)," ")</f>
        <v> </v>
      </c>
      <c r="F36" s="140" t="str">
        <f aca="false">IF(B36&lt;&gt;0,VLOOKUP(B36,'Liste des licenciés'!$B$13:$G$355,6,0)," ")</f>
        <v> </v>
      </c>
      <c r="G36" s="141"/>
      <c r="H36" s="142"/>
      <c r="I36" s="143"/>
      <c r="J36" s="143"/>
      <c r="K36" s="143"/>
      <c r="L36" s="138" t="n">
        <f aca="false">'Moustiques (calculs)'!R30</f>
        <v>0</v>
      </c>
      <c r="M36" s="144" t="n">
        <f aca="false">'Moustiques (calculs)'!T30</f>
        <v>0</v>
      </c>
      <c r="N36" s="141"/>
      <c r="O36" s="145"/>
      <c r="P36" s="146"/>
      <c r="Q36" s="143"/>
      <c r="R36" s="143"/>
      <c r="S36" s="144" t="n">
        <f aca="false">'Moustiques (calculs)'!AA30</f>
        <v>0</v>
      </c>
      <c r="T36" s="147"/>
      <c r="U36" s="81"/>
      <c r="V36" s="146"/>
      <c r="W36" s="143"/>
      <c r="X36" s="144" t="n">
        <f aca="false">'Moustiques (calculs)'!AF30</f>
        <v>0</v>
      </c>
      <c r="Y36" s="81"/>
      <c r="Z36" s="82"/>
      <c r="AA36" s="148"/>
      <c r="AB36" s="149"/>
      <c r="AC36" s="150"/>
      <c r="AD36" s="151" t="str">
        <f aca="false">'Moustiques (calculs)'!AU30</f>
        <v/>
      </c>
      <c r="AE36" s="151" t="str">
        <f aca="false">'Moustiques (calculs)'!AV30</f>
        <v/>
      </c>
      <c r="AF36" s="51" t="n">
        <v>22</v>
      </c>
      <c r="AG36" s="51" t="n">
        <v>10</v>
      </c>
      <c r="AH36" s="152" t="str">
        <f aca="false">IF(ISERROR(VLOOKUP(AE36,$AF$15:$AG$44,2,1))," ",VLOOKUP(AE36,$AF$15:$AG$44,2,1))</f>
        <v> </v>
      </c>
      <c r="AI36" s="87"/>
    </row>
    <row r="37" customFormat="false" ht="15" hidden="false" customHeight="false" outlineLevel="0" collapsed="false">
      <c r="A37" s="121"/>
      <c r="B37" s="153"/>
      <c r="C37" s="138" t="str">
        <f aca="false">IF(B37&lt;&gt;0,VLOOKUP(B37,'Liste des licenciés'!$B$13:$G$355,2,0)," ")</f>
        <v> </v>
      </c>
      <c r="D37" s="138" t="str">
        <f aca="false">IF(B37&lt;&gt;0,VLOOKUP(B37,'Liste des licenciés'!$B$13:$G$355,3,0)," ")</f>
        <v> </v>
      </c>
      <c r="E37" s="139" t="str">
        <f aca="false">IF(B37&lt;&gt;0,VLOOKUP(B37,'Liste des licenciés'!$B$13:$G$355,4,0)," ")</f>
        <v> </v>
      </c>
      <c r="F37" s="140" t="str">
        <f aca="false">IF(B37&lt;&gt;0,VLOOKUP(B37,'Liste des licenciés'!$B$13:$G$355,6,0)," ")</f>
        <v> </v>
      </c>
      <c r="G37" s="141"/>
      <c r="H37" s="142"/>
      <c r="I37" s="143"/>
      <c r="J37" s="143"/>
      <c r="K37" s="143"/>
      <c r="L37" s="138" t="n">
        <f aca="false">'Moustiques (calculs)'!R31</f>
        <v>0</v>
      </c>
      <c r="M37" s="144" t="n">
        <f aca="false">'Moustiques (calculs)'!T31</f>
        <v>0</v>
      </c>
      <c r="N37" s="141"/>
      <c r="O37" s="145"/>
      <c r="P37" s="146"/>
      <c r="Q37" s="143"/>
      <c r="R37" s="143"/>
      <c r="S37" s="144" t="n">
        <f aca="false">'Moustiques (calculs)'!AA31</f>
        <v>0</v>
      </c>
      <c r="T37" s="147"/>
      <c r="U37" s="81"/>
      <c r="V37" s="146"/>
      <c r="W37" s="143"/>
      <c r="X37" s="144" t="n">
        <f aca="false">'Moustiques (calculs)'!AF31</f>
        <v>0</v>
      </c>
      <c r="Y37" s="81"/>
      <c r="Z37" s="82"/>
      <c r="AA37" s="148"/>
      <c r="AB37" s="149"/>
      <c r="AC37" s="150"/>
      <c r="AD37" s="151" t="str">
        <f aca="false">'Moustiques (calculs)'!AU31</f>
        <v/>
      </c>
      <c r="AE37" s="151" t="str">
        <f aca="false">'Moustiques (calculs)'!AV31</f>
        <v/>
      </c>
      <c r="AF37" s="51" t="n">
        <v>23</v>
      </c>
      <c r="AG37" s="51" t="n">
        <v>10</v>
      </c>
      <c r="AH37" s="152" t="str">
        <f aca="false">IF(ISERROR(VLOOKUP(AE37,$AF$15:$AG$44,2,1))," ",VLOOKUP(AE37,$AF$15:$AG$44,2,1))</f>
        <v> </v>
      </c>
      <c r="AI37" s="87"/>
    </row>
    <row r="38" customFormat="false" ht="15" hidden="false" customHeight="false" outlineLevel="0" collapsed="false">
      <c r="A38" s="121"/>
      <c r="B38" s="153"/>
      <c r="C38" s="138" t="str">
        <f aca="false">IF(B38&lt;&gt;0,VLOOKUP(B38,'Liste des licenciés'!$B$13:$G$355,2,0)," ")</f>
        <v> </v>
      </c>
      <c r="D38" s="138" t="str">
        <f aca="false">IF(B38&lt;&gt;0,VLOOKUP(B38,'Liste des licenciés'!$B$13:$G$355,3,0)," ")</f>
        <v> </v>
      </c>
      <c r="E38" s="139" t="str">
        <f aca="false">IF(B38&lt;&gt;0,VLOOKUP(B38,'Liste des licenciés'!$B$13:$G$355,4,0)," ")</f>
        <v> </v>
      </c>
      <c r="F38" s="140" t="str">
        <f aca="false">IF(B38&lt;&gt;0,VLOOKUP(B38,'Liste des licenciés'!$B$13:$G$355,6,0)," ")</f>
        <v> </v>
      </c>
      <c r="G38" s="141"/>
      <c r="H38" s="142"/>
      <c r="I38" s="143"/>
      <c r="J38" s="143"/>
      <c r="K38" s="143"/>
      <c r="L38" s="138" t="n">
        <f aca="false">'Moustiques (calculs)'!R32</f>
        <v>0</v>
      </c>
      <c r="M38" s="144" t="n">
        <f aca="false">'Moustiques (calculs)'!T32</f>
        <v>0</v>
      </c>
      <c r="N38" s="141"/>
      <c r="O38" s="145"/>
      <c r="P38" s="146"/>
      <c r="Q38" s="143"/>
      <c r="R38" s="143"/>
      <c r="S38" s="144" t="n">
        <f aca="false">'Moustiques (calculs)'!AA32</f>
        <v>0</v>
      </c>
      <c r="T38" s="147"/>
      <c r="U38" s="81"/>
      <c r="V38" s="146"/>
      <c r="W38" s="143"/>
      <c r="X38" s="144" t="n">
        <f aca="false">'Moustiques (calculs)'!AF32</f>
        <v>0</v>
      </c>
      <c r="Y38" s="81"/>
      <c r="Z38" s="82"/>
      <c r="AA38" s="148"/>
      <c r="AB38" s="149"/>
      <c r="AC38" s="150"/>
      <c r="AD38" s="151" t="str">
        <f aca="false">'Moustiques (calculs)'!AU32</f>
        <v/>
      </c>
      <c r="AE38" s="151" t="str">
        <f aca="false">'Moustiques (calculs)'!AV32</f>
        <v/>
      </c>
      <c r="AF38" s="51" t="n">
        <v>24</v>
      </c>
      <c r="AG38" s="51" t="n">
        <v>10</v>
      </c>
      <c r="AH38" s="152" t="str">
        <f aca="false">IF(ISERROR(VLOOKUP(AE38,$AF$15:$AG$44,2,1))," ",VLOOKUP(AE38,$AF$15:$AG$44,2,1))</f>
        <v> </v>
      </c>
      <c r="AI38" s="87"/>
    </row>
    <row r="39" customFormat="false" ht="15" hidden="false" customHeight="false" outlineLevel="0" collapsed="false">
      <c r="A39" s="121"/>
      <c r="B39" s="153"/>
      <c r="C39" s="138" t="str">
        <f aca="false">IF(B39&lt;&gt;0,VLOOKUP(B39,'Liste des licenciés'!$B$13:$G$355,2,0)," ")</f>
        <v> </v>
      </c>
      <c r="D39" s="138" t="str">
        <f aca="false">IF(B39&lt;&gt;0,VLOOKUP(B39,'Liste des licenciés'!$B$13:$G$355,3,0)," ")</f>
        <v> </v>
      </c>
      <c r="E39" s="139" t="str">
        <f aca="false">IF(B39&lt;&gt;0,VLOOKUP(B39,'Liste des licenciés'!$B$13:$G$355,4,0)," ")</f>
        <v> </v>
      </c>
      <c r="F39" s="140" t="str">
        <f aca="false">IF(B39&lt;&gt;0,VLOOKUP(B39,'Liste des licenciés'!$B$13:$G$355,6,0)," ")</f>
        <v> </v>
      </c>
      <c r="G39" s="141"/>
      <c r="H39" s="142"/>
      <c r="I39" s="143"/>
      <c r="J39" s="143"/>
      <c r="K39" s="143"/>
      <c r="L39" s="138" t="n">
        <f aca="false">'Moustiques (calculs)'!R33</f>
        <v>0</v>
      </c>
      <c r="M39" s="144" t="n">
        <f aca="false">'Moustiques (calculs)'!T33</f>
        <v>0</v>
      </c>
      <c r="N39" s="141"/>
      <c r="O39" s="145"/>
      <c r="P39" s="146"/>
      <c r="Q39" s="143"/>
      <c r="R39" s="143"/>
      <c r="S39" s="144" t="n">
        <f aca="false">'Moustiques (calculs)'!AA33</f>
        <v>0</v>
      </c>
      <c r="T39" s="147"/>
      <c r="U39" s="81"/>
      <c r="V39" s="146"/>
      <c r="W39" s="143"/>
      <c r="X39" s="144" t="n">
        <f aca="false">'Moustiques (calculs)'!AF33</f>
        <v>0</v>
      </c>
      <c r="Y39" s="81"/>
      <c r="Z39" s="82"/>
      <c r="AA39" s="148"/>
      <c r="AB39" s="149"/>
      <c r="AC39" s="150"/>
      <c r="AD39" s="151" t="str">
        <f aca="false">'Moustiques (calculs)'!AU33</f>
        <v/>
      </c>
      <c r="AE39" s="151" t="str">
        <f aca="false">'Moustiques (calculs)'!AV33</f>
        <v/>
      </c>
      <c r="AF39" s="51" t="n">
        <v>25</v>
      </c>
      <c r="AG39" s="51" t="n">
        <v>10</v>
      </c>
      <c r="AH39" s="152" t="str">
        <f aca="false">IF(ISERROR(VLOOKUP(AE39,$AF$15:$AG$44,2,1))," ",VLOOKUP(AE39,$AF$15:$AG$44,2,1))</f>
        <v> </v>
      </c>
      <c r="AI39" s="87"/>
    </row>
    <row r="40" customFormat="false" ht="15" hidden="false" customHeight="false" outlineLevel="0" collapsed="false">
      <c r="A40" s="121"/>
      <c r="B40" s="153"/>
      <c r="C40" s="138" t="str">
        <f aca="false">IF(B40&lt;&gt;0,VLOOKUP(B40,'Liste des licenciés'!$B$13:$G$355,2,0)," ")</f>
        <v> </v>
      </c>
      <c r="D40" s="138" t="str">
        <f aca="false">IF(B40&lt;&gt;0,VLOOKUP(B40,'Liste des licenciés'!$B$13:$G$355,3,0)," ")</f>
        <v> </v>
      </c>
      <c r="E40" s="139" t="str">
        <f aca="false">IF(B40&lt;&gt;0,VLOOKUP(B40,'Liste des licenciés'!$B$13:$G$355,4,0)," ")</f>
        <v> </v>
      </c>
      <c r="F40" s="140" t="str">
        <f aca="false">IF(B40&lt;&gt;0,VLOOKUP(B40,'Liste des licenciés'!$B$13:$G$355,6,0)," ")</f>
        <v> </v>
      </c>
      <c r="G40" s="141"/>
      <c r="H40" s="142"/>
      <c r="I40" s="143"/>
      <c r="J40" s="143"/>
      <c r="K40" s="143"/>
      <c r="L40" s="138" t="n">
        <f aca="false">'Moustiques (calculs)'!R34</f>
        <v>0</v>
      </c>
      <c r="M40" s="144" t="n">
        <f aca="false">'Moustiques (calculs)'!T34</f>
        <v>0</v>
      </c>
      <c r="N40" s="141"/>
      <c r="O40" s="145"/>
      <c r="P40" s="146"/>
      <c r="Q40" s="143"/>
      <c r="R40" s="143"/>
      <c r="S40" s="144" t="n">
        <f aca="false">'Moustiques (calculs)'!AA34</f>
        <v>0</v>
      </c>
      <c r="T40" s="147"/>
      <c r="U40" s="81"/>
      <c r="V40" s="146"/>
      <c r="W40" s="143"/>
      <c r="X40" s="144" t="n">
        <f aca="false">'Moustiques (calculs)'!AF34</f>
        <v>0</v>
      </c>
      <c r="Y40" s="81"/>
      <c r="Z40" s="82"/>
      <c r="AA40" s="148"/>
      <c r="AB40" s="149"/>
      <c r="AC40" s="150"/>
      <c r="AD40" s="151" t="str">
        <f aca="false">'Moustiques (calculs)'!AU34</f>
        <v/>
      </c>
      <c r="AE40" s="151" t="str">
        <f aca="false">'Moustiques (calculs)'!AV34</f>
        <v/>
      </c>
      <c r="AF40" s="51" t="n">
        <v>26</v>
      </c>
      <c r="AG40" s="51" t="n">
        <v>10</v>
      </c>
      <c r="AH40" s="152" t="str">
        <f aca="false">IF(ISERROR(VLOOKUP(AE40,$AF$15:$AG$44,2,1))," ",VLOOKUP(AE40,$AF$15:$AG$44,2,1))</f>
        <v> </v>
      </c>
      <c r="AI40" s="87"/>
    </row>
    <row r="41" customFormat="false" ht="15" hidden="false" customHeight="false" outlineLevel="0" collapsed="false">
      <c r="A41" s="121"/>
      <c r="B41" s="153"/>
      <c r="C41" s="138" t="str">
        <f aca="false">IF(B41&lt;&gt;0,VLOOKUP(B41,'Liste des licenciés'!$B$13:$G$355,2,0)," ")</f>
        <v> </v>
      </c>
      <c r="D41" s="138" t="str">
        <f aca="false">IF(B41&lt;&gt;0,VLOOKUP(B41,'Liste des licenciés'!$B$13:$G$355,3,0)," ")</f>
        <v> </v>
      </c>
      <c r="E41" s="139" t="str">
        <f aca="false">IF(B41&lt;&gt;0,VLOOKUP(B41,'Liste des licenciés'!$B$13:$G$355,4,0)," ")</f>
        <v> </v>
      </c>
      <c r="F41" s="140" t="str">
        <f aca="false">IF(B41&lt;&gt;0,VLOOKUP(B41,'Liste des licenciés'!$B$13:$G$355,6,0)," ")</f>
        <v> </v>
      </c>
      <c r="G41" s="141"/>
      <c r="H41" s="142"/>
      <c r="I41" s="143"/>
      <c r="J41" s="143"/>
      <c r="K41" s="143"/>
      <c r="L41" s="138" t="n">
        <f aca="false">'Moustiques (calculs)'!R35</f>
        <v>0</v>
      </c>
      <c r="M41" s="144" t="n">
        <f aca="false">'Moustiques (calculs)'!T35</f>
        <v>0</v>
      </c>
      <c r="N41" s="141"/>
      <c r="O41" s="145"/>
      <c r="P41" s="146"/>
      <c r="Q41" s="143"/>
      <c r="R41" s="143"/>
      <c r="S41" s="144" t="n">
        <f aca="false">'Moustiques (calculs)'!AA35</f>
        <v>0</v>
      </c>
      <c r="T41" s="147"/>
      <c r="U41" s="81"/>
      <c r="V41" s="146"/>
      <c r="W41" s="143"/>
      <c r="X41" s="144" t="n">
        <f aca="false">'Moustiques (calculs)'!AF35</f>
        <v>0</v>
      </c>
      <c r="Y41" s="81"/>
      <c r="Z41" s="82"/>
      <c r="AA41" s="148"/>
      <c r="AB41" s="149"/>
      <c r="AC41" s="150"/>
      <c r="AD41" s="151" t="str">
        <f aca="false">'Moustiques (calculs)'!AU35</f>
        <v/>
      </c>
      <c r="AE41" s="151" t="str">
        <f aca="false">'Moustiques (calculs)'!AV35</f>
        <v/>
      </c>
      <c r="AF41" s="51" t="n">
        <v>27</v>
      </c>
      <c r="AG41" s="51" t="n">
        <v>10</v>
      </c>
      <c r="AH41" s="152" t="str">
        <f aca="false">IF(ISERROR(VLOOKUP(AE41,$AF$15:$AG$44,2,1))," ",VLOOKUP(AE41,$AF$15:$AG$44,2,1))</f>
        <v> </v>
      </c>
      <c r="AI41" s="87"/>
    </row>
    <row r="42" customFormat="false" ht="15" hidden="false" customHeight="false" outlineLevel="0" collapsed="false">
      <c r="A42" s="121"/>
      <c r="B42" s="153"/>
      <c r="C42" s="138" t="str">
        <f aca="false">IF(B42&lt;&gt;0,VLOOKUP(B42,'Liste des licenciés'!$B$13:$G$355,2,0)," ")</f>
        <v> </v>
      </c>
      <c r="D42" s="138" t="str">
        <f aca="false">IF(B42&lt;&gt;0,VLOOKUP(B42,'Liste des licenciés'!$B$13:$G$355,3,0)," ")</f>
        <v> </v>
      </c>
      <c r="E42" s="139" t="str">
        <f aca="false">IF(B42&lt;&gt;0,VLOOKUP(B42,'Liste des licenciés'!$B$13:$G$355,4,0)," ")</f>
        <v> </v>
      </c>
      <c r="F42" s="140" t="str">
        <f aca="false">IF(B42&lt;&gt;0,VLOOKUP(B42,'Liste des licenciés'!$B$13:$G$355,6,0)," ")</f>
        <v> </v>
      </c>
      <c r="G42" s="141"/>
      <c r="H42" s="142"/>
      <c r="I42" s="143"/>
      <c r="J42" s="143"/>
      <c r="K42" s="143"/>
      <c r="L42" s="138" t="n">
        <f aca="false">'Moustiques (calculs)'!R36</f>
        <v>0</v>
      </c>
      <c r="M42" s="144" t="n">
        <f aca="false">'Moustiques (calculs)'!T36</f>
        <v>0</v>
      </c>
      <c r="N42" s="141"/>
      <c r="O42" s="145"/>
      <c r="P42" s="146"/>
      <c r="Q42" s="143"/>
      <c r="R42" s="143"/>
      <c r="S42" s="144" t="n">
        <f aca="false">'Moustiques (calculs)'!AA36</f>
        <v>0</v>
      </c>
      <c r="T42" s="147"/>
      <c r="U42" s="81"/>
      <c r="V42" s="146"/>
      <c r="W42" s="143"/>
      <c r="X42" s="144" t="n">
        <f aca="false">'Moustiques (calculs)'!AF36</f>
        <v>0</v>
      </c>
      <c r="Y42" s="81"/>
      <c r="Z42" s="82"/>
      <c r="AA42" s="148"/>
      <c r="AB42" s="149"/>
      <c r="AC42" s="150"/>
      <c r="AD42" s="151" t="str">
        <f aca="false">'Moustiques (calculs)'!AU36</f>
        <v/>
      </c>
      <c r="AE42" s="151" t="str">
        <f aca="false">'Moustiques (calculs)'!AV36</f>
        <v/>
      </c>
      <c r="AF42" s="51" t="n">
        <v>28</v>
      </c>
      <c r="AG42" s="51" t="n">
        <v>10</v>
      </c>
      <c r="AH42" s="152" t="str">
        <f aca="false">IF(ISERROR(VLOOKUP(AE42,$AF$15:$AG$44,2,1))," ",VLOOKUP(AE42,$AF$15:$AG$44,2,1))</f>
        <v> </v>
      </c>
      <c r="AI42" s="87"/>
    </row>
    <row r="43" customFormat="false" ht="15" hidden="false" customHeight="false" outlineLevel="0" collapsed="false">
      <c r="A43" s="121"/>
      <c r="B43" s="153"/>
      <c r="C43" s="138" t="str">
        <f aca="false">IF(B43&lt;&gt;0,VLOOKUP(B43,'Liste des licenciés'!$B$13:$G$355,2,0)," ")</f>
        <v> </v>
      </c>
      <c r="D43" s="138" t="str">
        <f aca="false">IF(B43&lt;&gt;0,VLOOKUP(B43,'Liste des licenciés'!$B$13:$G$355,3,0)," ")</f>
        <v> </v>
      </c>
      <c r="E43" s="139" t="str">
        <f aca="false">IF(B43&lt;&gt;0,VLOOKUP(B43,'Liste des licenciés'!$B$13:$G$355,4,0)," ")</f>
        <v> </v>
      </c>
      <c r="F43" s="140" t="str">
        <f aca="false">IF(B43&lt;&gt;0,VLOOKUP(B43,'Liste des licenciés'!$B$13:$G$355,6,0)," ")</f>
        <v> </v>
      </c>
      <c r="G43" s="141"/>
      <c r="H43" s="142"/>
      <c r="I43" s="143"/>
      <c r="J43" s="143"/>
      <c r="K43" s="143"/>
      <c r="L43" s="138" t="n">
        <f aca="false">'Moustiques (calculs)'!R37</f>
        <v>0</v>
      </c>
      <c r="M43" s="144" t="n">
        <f aca="false">'Moustiques (calculs)'!T37</f>
        <v>0</v>
      </c>
      <c r="N43" s="141"/>
      <c r="O43" s="145"/>
      <c r="P43" s="146"/>
      <c r="Q43" s="143"/>
      <c r="R43" s="143"/>
      <c r="S43" s="144" t="n">
        <f aca="false">'Moustiques (calculs)'!AA37</f>
        <v>0</v>
      </c>
      <c r="T43" s="147"/>
      <c r="U43" s="81"/>
      <c r="V43" s="146"/>
      <c r="W43" s="143"/>
      <c r="X43" s="144" t="n">
        <f aca="false">'Moustiques (calculs)'!AF37</f>
        <v>0</v>
      </c>
      <c r="Y43" s="81"/>
      <c r="Z43" s="82"/>
      <c r="AA43" s="148"/>
      <c r="AB43" s="149"/>
      <c r="AC43" s="150"/>
      <c r="AD43" s="151" t="str">
        <f aca="false">'Moustiques (calculs)'!AU37</f>
        <v/>
      </c>
      <c r="AE43" s="151" t="str">
        <f aca="false">'Moustiques (calculs)'!AV37</f>
        <v/>
      </c>
      <c r="AF43" s="51" t="n">
        <v>29</v>
      </c>
      <c r="AG43" s="51" t="n">
        <v>10</v>
      </c>
      <c r="AH43" s="152" t="str">
        <f aca="false">IF(ISERROR(VLOOKUP(AE43,$AF$15:$AG$44,2,1))," ",VLOOKUP(AE43,$AF$15:$AG$44,2,1))</f>
        <v> </v>
      </c>
      <c r="AI43" s="87"/>
    </row>
    <row r="44" customFormat="false" ht="15.75" hidden="false" customHeight="false" outlineLevel="0" collapsed="false">
      <c r="A44" s="154"/>
      <c r="B44" s="155"/>
      <c r="C44" s="156" t="str">
        <f aca="false">IF(B44&lt;&gt;0,VLOOKUP(B44,'Liste des licenciés'!$B$13:$G$355,2,0)," ")</f>
        <v> </v>
      </c>
      <c r="D44" s="156" t="str">
        <f aca="false">IF(B44&lt;&gt;0,VLOOKUP(B44,'Liste des licenciés'!$B$13:$G$355,3,0)," ")</f>
        <v> </v>
      </c>
      <c r="E44" s="157" t="str">
        <f aca="false">IF(B44&lt;&gt;0,VLOOKUP(B44,'Liste des licenciés'!$B$13:$G$355,4,0)," ")</f>
        <v> </v>
      </c>
      <c r="F44" s="158" t="str">
        <f aca="false">IF(B44&lt;&gt;0,VLOOKUP(B44,'Liste des licenciés'!$B$13:$G$355,6,0)," ")</f>
        <v> </v>
      </c>
      <c r="G44" s="159"/>
      <c r="H44" s="160"/>
      <c r="I44" s="161"/>
      <c r="J44" s="161"/>
      <c r="K44" s="161"/>
      <c r="L44" s="156" t="n">
        <f aca="false">'Moustiques (calculs)'!R38</f>
        <v>0</v>
      </c>
      <c r="M44" s="162" t="n">
        <f aca="false">'Moustiques (calculs)'!T38</f>
        <v>0</v>
      </c>
      <c r="N44" s="159"/>
      <c r="O44" s="163"/>
      <c r="P44" s="164"/>
      <c r="Q44" s="161"/>
      <c r="R44" s="161"/>
      <c r="S44" s="162" t="n">
        <f aca="false">'Moustiques (calculs)'!AA38</f>
        <v>0</v>
      </c>
      <c r="T44" s="165"/>
      <c r="U44" s="166"/>
      <c r="V44" s="164"/>
      <c r="W44" s="161"/>
      <c r="X44" s="162" t="n">
        <f aca="false">'Moustiques (calculs)'!AF38</f>
        <v>0</v>
      </c>
      <c r="Y44" s="166"/>
      <c r="Z44" s="167"/>
      <c r="AA44" s="168"/>
      <c r="AB44" s="169"/>
      <c r="AC44" s="170"/>
      <c r="AD44" s="162" t="str">
        <f aca="false">'Moustiques (calculs)'!AU38</f>
        <v/>
      </c>
      <c r="AE44" s="162" t="str">
        <f aca="false">'Moustiques (calculs)'!AV38</f>
        <v/>
      </c>
      <c r="AF44" s="171" t="n">
        <v>30</v>
      </c>
      <c r="AG44" s="171" t="n">
        <v>10</v>
      </c>
      <c r="AH44" s="172" t="str">
        <f aca="false">IF(ISERROR(VLOOKUP(AE44,$AF$15:$AG$44,2,1))," ",VLOOKUP(AE44,$AF$15:$AG$44,2,1))</f>
        <v> </v>
      </c>
      <c r="AI44" s="173"/>
    </row>
    <row r="45" customFormat="false" ht="15" hidden="false" customHeight="false" outlineLevel="0" collapsed="false">
      <c r="G45" s="141"/>
      <c r="H45" s="141"/>
      <c r="I45" s="141"/>
      <c r="J45" s="174"/>
      <c r="K45" s="174"/>
      <c r="L45" s="141"/>
      <c r="M45" s="141"/>
      <c r="N45" s="141"/>
      <c r="O45" s="76"/>
      <c r="P45" s="76"/>
      <c r="Q45" s="95"/>
      <c r="R45" s="95"/>
      <c r="S45" s="76"/>
      <c r="T45" s="95"/>
      <c r="U45" s="81"/>
      <c r="V45" s="81"/>
      <c r="W45" s="81"/>
      <c r="X45" s="81"/>
      <c r="Y45" s="81"/>
      <c r="Z45" s="82"/>
      <c r="AA45" s="82"/>
      <c r="AB45" s="82"/>
      <c r="AC45" s="101"/>
      <c r="AD45" s="101"/>
      <c r="AE45" s="101"/>
      <c r="AH45" s="102"/>
      <c r="AI45" s="102"/>
    </row>
    <row r="46" customFormat="false" ht="14.25" hidden="false" customHeight="false" outlineLevel="0" collapsed="false">
      <c r="H46" s="53"/>
      <c r="I46" s="53"/>
      <c r="P46" s="53"/>
    </row>
    <row r="47" customFormat="false" ht="14.25" hidden="false" customHeight="false" outlineLevel="0" collapsed="false">
      <c r="H47" s="53"/>
      <c r="I47" s="53"/>
      <c r="P47" s="53"/>
    </row>
    <row r="48" customFormat="false" ht="14.25" hidden="false" customHeight="false" outlineLevel="0" collapsed="false">
      <c r="H48" s="53"/>
      <c r="I48" s="53"/>
      <c r="L48" s="53"/>
      <c r="P48" s="53"/>
    </row>
  </sheetData>
  <mergeCells count="24">
    <mergeCell ref="C2:F2"/>
    <mergeCell ref="C4:F4"/>
    <mergeCell ref="D6:F6"/>
    <mergeCell ref="A7:A13"/>
    <mergeCell ref="B7:B13"/>
    <mergeCell ref="C7:C13"/>
    <mergeCell ref="D7:D13"/>
    <mergeCell ref="E7:E13"/>
    <mergeCell ref="F7:F13"/>
    <mergeCell ref="H8:M8"/>
    <mergeCell ref="P8:S8"/>
    <mergeCell ref="V8:X8"/>
    <mergeCell ref="AD8:AD13"/>
    <mergeCell ref="AE8:AE13"/>
    <mergeCell ref="AH8:AH13"/>
    <mergeCell ref="H9:H13"/>
    <mergeCell ref="I9:K12"/>
    <mergeCell ref="L9:L13"/>
    <mergeCell ref="M9:M13"/>
    <mergeCell ref="P9:R12"/>
    <mergeCell ref="S9:S13"/>
    <mergeCell ref="V9:W12"/>
    <mergeCell ref="X9:X13"/>
    <mergeCell ref="AA9:AA13"/>
  </mergeCells>
  <conditionalFormatting sqref="L15:L44">
    <cfRule type="containsText" priority="2" operator="containsText" aboveAverage="0" equalAverage="0" bottom="0" percent="0" rank="0" text="FAUX" dxfId="19">
      <formula>NOT(ISERROR(SEARCH("FAUX",L15)))</formula>
    </cfRule>
  </conditionalFormatting>
  <conditionalFormatting sqref="F15:G23 F25:G44 F24">
    <cfRule type="notContainsText" priority="3" operator="notContains" aboveAverage="0" equalAverage="0" bottom="0" percent="0" rank="0" text="p" dxfId="20">
      <formula>ISERROR(SEARCH("p",F15))</formula>
    </cfRule>
  </conditionalFormatting>
  <conditionalFormatting sqref="X9:X1048576 S9:S1048576 AA1:AA1048576 X1:X7 S1:S7 M1:M7 M9:M1048576">
    <cfRule type="cellIs" priority="4" operator="equal" aboveAverage="0" equalAverage="0" bottom="0" percent="0" rank="0" text="" dxfId="21">
      <formula>0</formula>
    </cfRule>
  </conditionalFormatting>
  <conditionalFormatting sqref="AA15:AA27">
    <cfRule type="cellIs" priority="5" operator="equal" aboveAverage="0" equalAverage="0" bottom="0" percent="0" rank="0" text="" dxfId="22">
      <formula>0</formula>
    </cfRule>
  </conditionalFormatting>
  <conditionalFormatting sqref="X8 S8 M8">
    <cfRule type="cellIs" priority="6" operator="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39375" right="0" top="0" bottom="0" header="0.511805555555555" footer="0.511805555555555"/>
  <pageSetup paperSize="9" scale="7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00"/>
    <pageSetUpPr fitToPage="false"/>
  </sheetPr>
  <dimension ref="A1:AY4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false" outlineLevel="0" max="6" min="6" style="51" width="9.13"/>
    <col collapsed="false" customWidth="true" hidden="false" outlineLevel="0" max="7" min="7" style="51" width="1.71"/>
    <col collapsed="false" customWidth="true" hidden="false" outlineLevel="0" max="8" min="8" style="51" width="10.29"/>
    <col collapsed="false" customWidth="false" hidden="false" outlineLevel="0" max="9" min="9" style="53" width="11.42"/>
    <col collapsed="false" customWidth="true" hidden="false" outlineLevel="0" max="10" min="10" style="51" width="10"/>
    <col collapsed="false" customWidth="true" hidden="false" outlineLevel="0" max="11" min="11" style="53" width="10"/>
    <col collapsed="false" customWidth="false" hidden="false" outlineLevel="0" max="12" min="12" style="53" width="11.42"/>
    <col collapsed="false" customWidth="true" hidden="false" outlineLevel="0" max="14" min="13" style="53" width="10.85"/>
    <col collapsed="false" customWidth="true" hidden="false" outlineLevel="0" max="15" min="15" style="51" width="10.85"/>
    <col collapsed="false" customWidth="true" hidden="false" outlineLevel="0" max="18" min="18" style="51" width="17.13"/>
    <col collapsed="false" customWidth="true" hidden="false" outlineLevel="0" max="19" min="19" style="51" width="13.29"/>
    <col collapsed="false" customWidth="true" hidden="false" outlineLevel="0" max="20" min="20" style="51" width="10.71"/>
    <col collapsed="false" customWidth="true" hidden="false" outlineLevel="0" max="21" min="21" style="51" width="1.71"/>
    <col collapsed="false" customWidth="true" hidden="false" outlineLevel="0" max="22" min="22" style="51" width="1.58"/>
    <col collapsed="false" customWidth="true" hidden="false" outlineLevel="0" max="23" min="23" style="51" width="10"/>
    <col collapsed="false" customWidth="true" hidden="false" outlineLevel="0" max="25" min="24" style="53" width="10"/>
    <col collapsed="false" customWidth="true" hidden="false" outlineLevel="0" max="26" min="26" style="51" width="13.7"/>
    <col collapsed="false" customWidth="true" hidden="false" outlineLevel="0" max="27" min="27" style="51" width="13.02"/>
    <col collapsed="false" customWidth="true" hidden="false" outlineLevel="0" max="28" min="28" style="51" width="1.71"/>
    <col collapsed="false" customWidth="true" hidden="false" outlineLevel="0" max="31" min="29" style="51" width="13.02"/>
    <col collapsed="false" customWidth="true" hidden="false" outlineLevel="0" max="32" min="32" style="51" width="10.71"/>
    <col collapsed="false" customWidth="true" hidden="false" outlineLevel="0" max="34" min="33" style="51" width="1.71"/>
    <col collapsed="false" customWidth="true" hidden="false" outlineLevel="0" max="35" min="35" style="51" width="11.86"/>
    <col collapsed="false" customWidth="true" hidden="false" outlineLevel="0" max="36" min="36" style="51" width="1.58"/>
    <col collapsed="false" customWidth="true" hidden="false" outlineLevel="0" max="37" min="37" style="51" width="13.02"/>
    <col collapsed="false" customWidth="true" hidden="false" outlineLevel="0" max="39" min="39" style="0" width="14.43"/>
    <col collapsed="false" customWidth="true" hidden="false" outlineLevel="0" max="40" min="40" style="0" width="13.14"/>
    <col collapsed="false" customWidth="true" hidden="false" outlineLevel="0" max="43" min="43" style="0" width="13.14"/>
    <col collapsed="false" customWidth="true" hidden="false" outlineLevel="0" max="44" min="44" style="53" width="14.28"/>
    <col collapsed="false" customWidth="true" hidden="false" outlineLevel="0" max="46" min="45" style="53" width="1.71"/>
    <col collapsed="false" customWidth="true" hidden="false" outlineLevel="0" max="48" min="47" style="53" width="13.86"/>
    <col collapsed="false" customWidth="true" hidden="false" outlineLevel="0" max="49" min="49" style="51" width="1.71"/>
    <col collapsed="false" customWidth="false" hidden="false" outlineLevel="0" max="1024" min="50" style="51" width="11.42"/>
  </cols>
  <sheetData>
    <row r="1" customFormat="false" ht="8.25" hidden="false" customHeight="true" outlineLevel="0" collapsed="false">
      <c r="G1" s="141"/>
      <c r="H1" s="141"/>
      <c r="I1" s="174"/>
      <c r="J1" s="141"/>
      <c r="K1" s="174"/>
      <c r="L1" s="174"/>
      <c r="M1" s="174"/>
      <c r="N1" s="174"/>
      <c r="O1" s="141"/>
      <c r="P1" s="175"/>
      <c r="Q1" s="175"/>
      <c r="R1" s="141"/>
      <c r="S1" s="141"/>
      <c r="T1" s="141"/>
      <c r="U1" s="141"/>
      <c r="V1" s="76"/>
      <c r="W1" s="76"/>
      <c r="X1" s="95"/>
      <c r="Y1" s="95"/>
      <c r="Z1" s="76"/>
      <c r="AA1" s="176" t="s">
        <v>213</v>
      </c>
      <c r="AB1" s="81"/>
      <c r="AC1" s="81"/>
      <c r="AD1" s="81"/>
      <c r="AE1" s="81"/>
      <c r="AF1" s="81"/>
      <c r="AG1" s="81"/>
      <c r="AH1" s="82"/>
      <c r="AI1" s="82"/>
      <c r="AJ1" s="82"/>
      <c r="AK1" s="177"/>
      <c r="AL1" s="177"/>
      <c r="AM1" s="177"/>
      <c r="AN1" s="177"/>
      <c r="AO1" s="177"/>
      <c r="AP1" s="177"/>
      <c r="AQ1" s="177"/>
      <c r="AR1" s="178"/>
      <c r="AS1" s="178"/>
      <c r="AT1" s="101"/>
      <c r="AU1" s="101" t="s">
        <v>213</v>
      </c>
      <c r="AV1" s="101"/>
      <c r="AW1" s="102"/>
    </row>
    <row r="2" customFormat="false" ht="25.5" hidden="false" customHeight="true" outlineLevel="0" collapsed="false">
      <c r="A2" s="179" t="s">
        <v>211</v>
      </c>
      <c r="B2" s="180" t="s">
        <v>212</v>
      </c>
      <c r="C2" s="181" t="s">
        <v>2</v>
      </c>
      <c r="D2" s="180" t="s">
        <v>3</v>
      </c>
      <c r="E2" s="182" t="s">
        <v>4</v>
      </c>
      <c r="F2" s="183" t="s">
        <v>6</v>
      </c>
      <c r="G2" s="73"/>
      <c r="H2" s="74" t="s">
        <v>237</v>
      </c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5"/>
      <c r="V2" s="76"/>
      <c r="W2" s="184" t="s">
        <v>215</v>
      </c>
      <c r="X2" s="184"/>
      <c r="Y2" s="184"/>
      <c r="Z2" s="184"/>
      <c r="AA2" s="184"/>
      <c r="AB2" s="79"/>
      <c r="AC2" s="80" t="s">
        <v>238</v>
      </c>
      <c r="AD2" s="80"/>
      <c r="AE2" s="80"/>
      <c r="AF2" s="80"/>
      <c r="AG2" s="81"/>
      <c r="AH2" s="82"/>
      <c r="AI2" s="83" t="s">
        <v>217</v>
      </c>
      <c r="AJ2" s="82"/>
      <c r="AK2" s="185"/>
      <c r="AL2" s="185"/>
      <c r="AM2" s="185"/>
      <c r="AN2" s="185"/>
      <c r="AO2" s="185" t="s">
        <v>213</v>
      </c>
      <c r="AP2" s="185"/>
      <c r="AQ2" s="185"/>
      <c r="AR2" s="186"/>
      <c r="AS2" s="187"/>
      <c r="AT2" s="84"/>
      <c r="AU2" s="97" t="s">
        <v>239</v>
      </c>
      <c r="AV2" s="97" t="s">
        <v>219</v>
      </c>
      <c r="AW2" s="102"/>
    </row>
    <row r="3" customFormat="false" ht="9.75" hidden="false" customHeight="true" outlineLevel="0" collapsed="false">
      <c r="A3" s="179"/>
      <c r="B3" s="180"/>
      <c r="C3" s="181"/>
      <c r="D3" s="180"/>
      <c r="E3" s="182"/>
      <c r="F3" s="183"/>
      <c r="G3" s="73"/>
      <c r="H3" s="88" t="s">
        <v>221</v>
      </c>
      <c r="I3" s="188"/>
      <c r="J3" s="89" t="s">
        <v>222</v>
      </c>
      <c r="K3" s="89"/>
      <c r="L3" s="89"/>
      <c r="M3" s="188"/>
      <c r="N3" s="188"/>
      <c r="O3" s="189"/>
      <c r="P3" s="190"/>
      <c r="Q3" s="190"/>
      <c r="R3" s="90" t="s">
        <v>223</v>
      </c>
      <c r="S3" s="189"/>
      <c r="T3" s="91" t="s">
        <v>224</v>
      </c>
      <c r="U3" s="92"/>
      <c r="V3" s="76"/>
      <c r="W3" s="93" t="s">
        <v>222</v>
      </c>
      <c r="X3" s="93"/>
      <c r="Y3" s="93"/>
      <c r="Z3" s="191"/>
      <c r="AA3" s="192" t="s">
        <v>224</v>
      </c>
      <c r="AB3" s="96"/>
      <c r="AC3" s="97" t="s">
        <v>222</v>
      </c>
      <c r="AD3" s="97"/>
      <c r="AE3" s="193"/>
      <c r="AF3" s="194" t="s">
        <v>224</v>
      </c>
      <c r="AG3" s="96"/>
      <c r="AH3" s="99"/>
      <c r="AI3" s="100" t="s">
        <v>224</v>
      </c>
      <c r="AJ3" s="82"/>
      <c r="AK3" s="185"/>
      <c r="AL3" s="185"/>
      <c r="AM3" s="185"/>
      <c r="AN3" s="185"/>
      <c r="AO3" s="185"/>
      <c r="AP3" s="185"/>
      <c r="AQ3" s="185"/>
      <c r="AR3" s="186"/>
      <c r="AS3" s="178"/>
      <c r="AT3" s="101"/>
      <c r="AU3" s="97"/>
      <c r="AV3" s="97"/>
      <c r="AW3" s="102"/>
    </row>
    <row r="4" customFormat="false" ht="9.75" hidden="false" customHeight="true" outlineLevel="0" collapsed="false">
      <c r="A4" s="179"/>
      <c r="B4" s="180"/>
      <c r="C4" s="181"/>
      <c r="D4" s="180"/>
      <c r="E4" s="182"/>
      <c r="F4" s="183"/>
      <c r="G4" s="73"/>
      <c r="H4" s="88"/>
      <c r="I4" s="188"/>
      <c r="J4" s="89"/>
      <c r="K4" s="89"/>
      <c r="L4" s="89"/>
      <c r="M4" s="188"/>
      <c r="N4" s="188"/>
      <c r="O4" s="189"/>
      <c r="P4" s="190"/>
      <c r="Q4" s="190"/>
      <c r="R4" s="90"/>
      <c r="S4" s="189"/>
      <c r="T4" s="91"/>
      <c r="U4" s="92"/>
      <c r="V4" s="76"/>
      <c r="W4" s="93"/>
      <c r="X4" s="93"/>
      <c r="Y4" s="93"/>
      <c r="Z4" s="191"/>
      <c r="AA4" s="192"/>
      <c r="AB4" s="96"/>
      <c r="AC4" s="97"/>
      <c r="AD4" s="97"/>
      <c r="AE4" s="193"/>
      <c r="AF4" s="194"/>
      <c r="AG4" s="96"/>
      <c r="AH4" s="99"/>
      <c r="AI4" s="100"/>
      <c r="AJ4" s="82"/>
      <c r="AK4" s="185"/>
      <c r="AL4" s="185"/>
      <c r="AM4" s="185"/>
      <c r="AN4" s="185"/>
      <c r="AO4" s="185"/>
      <c r="AP4" s="185"/>
      <c r="AQ4" s="185"/>
      <c r="AR4" s="186"/>
      <c r="AS4" s="178"/>
      <c r="AT4" s="101"/>
      <c r="AU4" s="97"/>
      <c r="AV4" s="97"/>
      <c r="AW4" s="102"/>
    </row>
    <row r="5" customFormat="false" ht="9.75" hidden="false" customHeight="true" outlineLevel="0" collapsed="false">
      <c r="A5" s="179"/>
      <c r="B5" s="180"/>
      <c r="C5" s="181"/>
      <c r="D5" s="180"/>
      <c r="E5" s="182"/>
      <c r="F5" s="183"/>
      <c r="G5" s="73"/>
      <c r="H5" s="88"/>
      <c r="I5" s="188"/>
      <c r="J5" s="89"/>
      <c r="K5" s="89"/>
      <c r="L5" s="89"/>
      <c r="M5" s="188"/>
      <c r="N5" s="188"/>
      <c r="O5" s="189"/>
      <c r="P5" s="190"/>
      <c r="Q5" s="190"/>
      <c r="R5" s="90"/>
      <c r="S5" s="189"/>
      <c r="T5" s="91"/>
      <c r="U5" s="92"/>
      <c r="V5" s="76"/>
      <c r="W5" s="93"/>
      <c r="X5" s="93"/>
      <c r="Y5" s="93"/>
      <c r="Z5" s="191"/>
      <c r="AA5" s="192"/>
      <c r="AB5" s="96"/>
      <c r="AC5" s="97"/>
      <c r="AD5" s="97"/>
      <c r="AE5" s="193"/>
      <c r="AF5" s="194"/>
      <c r="AG5" s="96"/>
      <c r="AH5" s="99"/>
      <c r="AI5" s="100"/>
      <c r="AJ5" s="82"/>
      <c r="AK5" s="185"/>
      <c r="AL5" s="185"/>
      <c r="AM5" s="185"/>
      <c r="AN5" s="185"/>
      <c r="AO5" s="185"/>
      <c r="AP5" s="185"/>
      <c r="AQ5" s="185"/>
      <c r="AR5" s="186"/>
      <c r="AS5" s="195"/>
      <c r="AT5" s="102"/>
      <c r="AU5" s="97"/>
      <c r="AV5" s="97"/>
      <c r="AW5" s="102"/>
    </row>
    <row r="6" customFormat="false" ht="9.75" hidden="false" customHeight="true" outlineLevel="0" collapsed="false">
      <c r="A6" s="179"/>
      <c r="B6" s="180"/>
      <c r="C6" s="181"/>
      <c r="D6" s="180"/>
      <c r="E6" s="182"/>
      <c r="F6" s="183"/>
      <c r="G6" s="73"/>
      <c r="H6" s="88"/>
      <c r="I6" s="188"/>
      <c r="J6" s="89"/>
      <c r="K6" s="89"/>
      <c r="L6" s="89"/>
      <c r="M6" s="188"/>
      <c r="N6" s="188"/>
      <c r="O6" s="189"/>
      <c r="P6" s="190"/>
      <c r="Q6" s="190"/>
      <c r="R6" s="90"/>
      <c r="S6" s="189"/>
      <c r="T6" s="91"/>
      <c r="U6" s="92"/>
      <c r="V6" s="76"/>
      <c r="W6" s="93"/>
      <c r="X6" s="93"/>
      <c r="Y6" s="93"/>
      <c r="Z6" s="191"/>
      <c r="AA6" s="192"/>
      <c r="AB6" s="96"/>
      <c r="AC6" s="97"/>
      <c r="AD6" s="97"/>
      <c r="AE6" s="193"/>
      <c r="AF6" s="194"/>
      <c r="AG6" s="96"/>
      <c r="AH6" s="99"/>
      <c r="AI6" s="100"/>
      <c r="AJ6" s="82"/>
      <c r="AK6" s="185"/>
      <c r="AL6" s="185"/>
      <c r="AM6" s="185"/>
      <c r="AN6" s="185"/>
      <c r="AO6" s="185"/>
      <c r="AP6" s="185"/>
      <c r="AQ6" s="185"/>
      <c r="AR6" s="186"/>
      <c r="AS6" s="196"/>
      <c r="AT6" s="104"/>
      <c r="AU6" s="97"/>
      <c r="AV6" s="97"/>
      <c r="AW6" s="102"/>
    </row>
    <row r="7" customFormat="false" ht="24" hidden="false" customHeight="true" outlineLevel="0" collapsed="false">
      <c r="A7" s="179"/>
      <c r="B7" s="180"/>
      <c r="C7" s="181"/>
      <c r="D7" s="180"/>
      <c r="E7" s="182"/>
      <c r="F7" s="183"/>
      <c r="G7" s="197"/>
      <c r="H7" s="88"/>
      <c r="I7" s="188"/>
      <c r="J7" s="105" t="s">
        <v>225</v>
      </c>
      <c r="K7" s="105" t="s">
        <v>226</v>
      </c>
      <c r="L7" s="105" t="s">
        <v>227</v>
      </c>
      <c r="M7" s="188"/>
      <c r="N7" s="188"/>
      <c r="O7" s="189"/>
      <c r="P7" s="190"/>
      <c r="Q7" s="190"/>
      <c r="R7" s="90"/>
      <c r="S7" s="189"/>
      <c r="T7" s="91"/>
      <c r="U7" s="198"/>
      <c r="V7" s="76"/>
      <c r="W7" s="106" t="s">
        <v>225</v>
      </c>
      <c r="X7" s="105" t="s">
        <v>226</v>
      </c>
      <c r="Y7" s="105" t="s">
        <v>227</v>
      </c>
      <c r="Z7" s="191"/>
      <c r="AA7" s="192"/>
      <c r="AB7" s="199"/>
      <c r="AC7" s="106" t="s">
        <v>226</v>
      </c>
      <c r="AD7" s="105" t="s">
        <v>227</v>
      </c>
      <c r="AE7" s="193"/>
      <c r="AF7" s="194"/>
      <c r="AG7" s="96"/>
      <c r="AH7" s="99"/>
      <c r="AI7" s="100"/>
      <c r="AJ7" s="82"/>
      <c r="AK7" s="185"/>
      <c r="AL7" s="185"/>
      <c r="AM7" s="185"/>
      <c r="AN7" s="185"/>
      <c r="AO7" s="185"/>
      <c r="AP7" s="185"/>
      <c r="AQ7" s="185"/>
      <c r="AR7" s="186"/>
      <c r="AS7" s="178"/>
      <c r="AT7" s="101"/>
      <c r="AU7" s="97"/>
      <c r="AV7" s="97"/>
      <c r="AW7" s="102"/>
      <c r="AY7" s="51" t="s">
        <v>213</v>
      </c>
    </row>
    <row r="8" s="111" customFormat="true" ht="47.25" hidden="false" customHeight="true" outlineLevel="0" collapsed="false">
      <c r="A8" s="200"/>
      <c r="B8" s="201" t="n">
        <f aca="false">Moustiques!B14</f>
        <v>9</v>
      </c>
      <c r="C8" s="202"/>
      <c r="D8" s="202"/>
      <c r="E8" s="203"/>
      <c r="F8" s="204"/>
      <c r="G8" s="92"/>
      <c r="I8" s="113" t="s">
        <v>240</v>
      </c>
      <c r="J8" s="112" t="n">
        <f aca="false">Moustiques!I14</f>
        <v>10</v>
      </c>
      <c r="K8" s="113"/>
      <c r="L8" s="113"/>
      <c r="M8" s="113" t="s">
        <v>241</v>
      </c>
      <c r="N8" s="113" t="s">
        <v>242</v>
      </c>
      <c r="O8" s="113" t="s">
        <v>243</v>
      </c>
      <c r="P8" s="113" t="s">
        <v>244</v>
      </c>
      <c r="Q8" s="113" t="s">
        <v>245</v>
      </c>
      <c r="S8" s="205" t="s">
        <v>276</v>
      </c>
      <c r="T8" s="114" t="s">
        <v>213</v>
      </c>
      <c r="U8" s="92"/>
      <c r="V8" s="115"/>
      <c r="W8" s="112" t="n">
        <f aca="false">Moustiques!P14</f>
        <v>0</v>
      </c>
      <c r="X8" s="113"/>
      <c r="Y8" s="114"/>
      <c r="Z8" s="205" t="s">
        <v>276</v>
      </c>
      <c r="AA8" s="206"/>
      <c r="AB8" s="96"/>
      <c r="AC8" s="112" t="n">
        <f aca="false">Moustiques!V14</f>
        <v>10</v>
      </c>
      <c r="AD8" s="113"/>
      <c r="AE8" s="205" t="s">
        <v>247</v>
      </c>
      <c r="AF8" s="114"/>
      <c r="AG8" s="96"/>
      <c r="AH8" s="99"/>
      <c r="AI8" s="117" t="n">
        <f aca="false">Moustiques!AA14</f>
        <v>0</v>
      </c>
      <c r="AJ8" s="99"/>
      <c r="AK8" s="207" t="s">
        <v>248</v>
      </c>
      <c r="AL8" s="208" t="s">
        <v>249</v>
      </c>
      <c r="AM8" s="207" t="s">
        <v>250</v>
      </c>
      <c r="AN8" s="208" t="s">
        <v>251</v>
      </c>
      <c r="AO8" s="119" t="s">
        <v>238</v>
      </c>
      <c r="AP8" s="119" t="s">
        <v>217</v>
      </c>
      <c r="AQ8" s="207" t="s">
        <v>252</v>
      </c>
      <c r="AR8" s="208" t="s">
        <v>253</v>
      </c>
      <c r="AS8" s="209"/>
      <c r="AT8" s="118"/>
      <c r="AU8" s="119"/>
      <c r="AV8" s="119"/>
      <c r="AW8" s="210"/>
    </row>
    <row r="9" customFormat="false" ht="15" hidden="false" customHeight="false" outlineLevel="0" collapsed="false">
      <c r="A9" s="121" t="n">
        <f aca="false">Moustiques!A15</f>
        <v>61</v>
      </c>
      <c r="B9" s="153" t="str">
        <f aca="false">Moustiques!B15</f>
        <v>Non classé</v>
      </c>
      <c r="C9" s="211" t="str">
        <f aca="false">Moustiques!C15</f>
        <v>DUFOUR</v>
      </c>
      <c r="D9" s="138" t="str">
        <f aca="false">Moustiques!D15</f>
        <v>Eliot</v>
      </c>
      <c r="E9" s="139" t="str">
        <f aca="false">Moustiques!E15</f>
        <v>/</v>
      </c>
      <c r="F9" s="212" t="e">
        <f aca="false">Moustiques!F15</f>
        <v>#N/A</v>
      </c>
      <c r="G9" s="213"/>
      <c r="H9" s="142" t="n">
        <f aca="false">Moustiques!H15</f>
        <v>0</v>
      </c>
      <c r="I9" s="214" t="n">
        <f aca="false">5*H9</f>
        <v>0</v>
      </c>
      <c r="J9" s="146" t="str">
        <f aca="false">Moustiques!I15</f>
        <v>5</v>
      </c>
      <c r="K9" s="146" t="n">
        <f aca="false">Moustiques!J15</f>
        <v>0</v>
      </c>
      <c r="L9" s="146" t="n">
        <f aca="false">Moustiques!K15</f>
        <v>0</v>
      </c>
      <c r="M9" s="214" t="n">
        <f aca="false">K9+I9</f>
        <v>0</v>
      </c>
      <c r="N9" s="215" t="str">
        <f aca="false">LEFT((M9/60),1)</f>
        <v>0</v>
      </c>
      <c r="O9" s="215" t="n">
        <f aca="false">M9-(N9*60)</f>
        <v>0</v>
      </c>
      <c r="P9" s="215" t="n">
        <f aca="false">J9+N9</f>
        <v>5</v>
      </c>
      <c r="Q9" s="214" t="n">
        <f aca="false">L9+0</f>
        <v>0</v>
      </c>
      <c r="R9" s="138" t="str">
        <f aca="false">IF(J9&lt;&gt;0,CONCATENATE(IF(P9&gt;9,P9,CONCATENATE(0,P9)),":",IF(O9&gt;9,O9,CONCATENATE(0,O9)),":",IF(Q9&gt;9,Q9,CONCATENATE(0,Q9))," "))</f>
        <v>05:00:00 </v>
      </c>
      <c r="S9" s="215" t="n">
        <f aca="false">IF(J9&lt;&gt;0,(P9*60)+(O9)+(L9/100)," ")</f>
        <v>300</v>
      </c>
      <c r="T9" s="151" t="n">
        <f aca="false">IF(ISERROR(RANK(S9,$S$9:$S$38,1)),0,RANK(S9,$S$9:$S$38,1))</f>
        <v>5</v>
      </c>
      <c r="U9" s="213"/>
      <c r="V9" s="216"/>
      <c r="W9" s="146" t="n">
        <f aca="false">Moustiques!P15</f>
        <v>0</v>
      </c>
      <c r="X9" s="146" t="n">
        <f aca="false">Moustiques!Q15</f>
        <v>0</v>
      </c>
      <c r="Y9" s="146" t="n">
        <f aca="false">Moustiques!R15</f>
        <v>0</v>
      </c>
      <c r="Z9" s="215" t="str">
        <f aca="false">IF((W9*60)+(X9)+(Y9/100)&gt;0,(W9*60)+(X9)+(Y9/100),"")</f>
        <v/>
      </c>
      <c r="AA9" s="217" t="n">
        <f aca="false">IF(ISERROR(RANK(Z9,$Z$9:$Z$38,1)),0,RANK(Z9,$Z$9:$Z$38,1))</f>
        <v>0</v>
      </c>
      <c r="AB9" s="218"/>
      <c r="AC9" s="146" t="str">
        <f aca="false">Moustiques!V15</f>
        <v>4</v>
      </c>
      <c r="AD9" s="146" t="n">
        <f aca="false">Moustiques!W15</f>
        <v>0</v>
      </c>
      <c r="AE9" s="215" t="n">
        <f aca="false">IF(AC9&lt;&gt;0,(AC9+(AD9/100))," ")</f>
        <v>4</v>
      </c>
      <c r="AF9" s="151" t="n">
        <f aca="false">IF(ISERROR(RANK(AE9,$AE$9:$AE$38,1)),0,RANK(AE9,$AE$9:$AE$38,1))</f>
        <v>4</v>
      </c>
      <c r="AG9" s="218"/>
      <c r="AH9" s="219"/>
      <c r="AI9" s="243" t="n">
        <f aca="false">Moustiques!AA15</f>
        <v>0</v>
      </c>
      <c r="AJ9" s="220"/>
      <c r="AK9" s="221" t="n">
        <f aca="false">IF($J$8&gt;0,T9,1)</f>
        <v>5</v>
      </c>
      <c r="AL9" s="222" t="n">
        <f aca="false">IF($J$8&gt;0,T9*1.001,1)</f>
        <v>5.005</v>
      </c>
      <c r="AM9" s="221" t="n">
        <f aca="false">IF($W$8&gt;0,AA9,1)</f>
        <v>1</v>
      </c>
      <c r="AN9" s="222" t="n">
        <f aca="false">IF($W$8&gt;0,AA9*1.001,1)</f>
        <v>1</v>
      </c>
      <c r="AO9" s="223" t="n">
        <f aca="false">IF($AC$8&gt;0,AF9,1)</f>
        <v>4</v>
      </c>
      <c r="AP9" s="223" t="n">
        <f aca="false">IF($AI$8&gt;0,AI9,1)</f>
        <v>1</v>
      </c>
      <c r="AQ9" s="224" t="n">
        <f aca="false">IF((AK9*AM9*AO9*AP9)=0," ",(AK9+AM9+AO9+AP9))</f>
        <v>11</v>
      </c>
      <c r="AR9" s="222" t="n">
        <f aca="false">IF((AL9*AN9*AO9*AP9)=0," ",(AL9+AN9+AO9+AP9))</f>
        <v>11.005</v>
      </c>
      <c r="AS9" s="225"/>
      <c r="AT9" s="150"/>
      <c r="AU9" s="151" t="n">
        <f aca="false">IF(ISERROR(RANK(AQ9,AQ$9:$AQ$38,1)),"",RANK(AQ9,$AQ$9:$AQ$38,1))</f>
        <v>5</v>
      </c>
      <c r="AV9" s="151" t="n">
        <f aca="false">IF(ISERROR(RANK(AR9,$AR$9:AR$38,1)),"",RANK(AR9,$AR$9:$AR$38,1))</f>
        <v>5</v>
      </c>
      <c r="AW9" s="226"/>
    </row>
    <row r="10" customFormat="false" ht="15" hidden="false" customHeight="false" outlineLevel="0" collapsed="false">
      <c r="A10" s="121" t="n">
        <f aca="false">Moustiques!A16</f>
        <v>62</v>
      </c>
      <c r="B10" s="153" t="n">
        <f aca="false">Moustiques!B16</f>
        <v>889113</v>
      </c>
      <c r="C10" s="211" t="str">
        <f aca="false">Moustiques!C16</f>
        <v>DUMONT</v>
      </c>
      <c r="D10" s="138" t="str">
        <f aca="false">Moustiques!D16</f>
        <v>Gaspar</v>
      </c>
      <c r="E10" s="139" t="str">
        <f aca="false">Moustiques!E16</f>
        <v>Ecuisses VSP</v>
      </c>
      <c r="F10" s="212" t="str">
        <f aca="false">Moustiques!F16</f>
        <v>(1)-Mous</v>
      </c>
      <c r="G10" s="213"/>
      <c r="H10" s="142" t="n">
        <f aca="false">Moustiques!H16</f>
        <v>0</v>
      </c>
      <c r="I10" s="214" t="n">
        <f aca="false">5*H10</f>
        <v>0</v>
      </c>
      <c r="J10" s="146" t="str">
        <f aca="false">Moustiques!I16</f>
        <v>3</v>
      </c>
      <c r="K10" s="146" t="n">
        <f aca="false">Moustiques!J16</f>
        <v>0</v>
      </c>
      <c r="L10" s="146" t="n">
        <f aca="false">Moustiques!K16</f>
        <v>0</v>
      </c>
      <c r="M10" s="214" t="n">
        <f aca="false">K10+I10</f>
        <v>0</v>
      </c>
      <c r="N10" s="215" t="str">
        <f aca="false">LEFT((M10/60),1)</f>
        <v>0</v>
      </c>
      <c r="O10" s="215" t="n">
        <f aca="false">M10-(N10*60)</f>
        <v>0</v>
      </c>
      <c r="P10" s="215" t="n">
        <f aca="false">J10+N10</f>
        <v>3</v>
      </c>
      <c r="Q10" s="214" t="n">
        <f aca="false">L10+0</f>
        <v>0</v>
      </c>
      <c r="R10" s="138" t="str">
        <f aca="false">IF(J10&lt;&gt;0,CONCATENATE(IF(P10&gt;9,P10,CONCATENATE(0,P10)),":",IF(O10&gt;9,O10,CONCATENATE(0,O10)),":",IF(Q10&gt;9,Q10,CONCATENATE(0,Q10))," "))</f>
        <v>03:00:00 </v>
      </c>
      <c r="S10" s="215" t="n">
        <f aca="false">IF(J10&lt;&gt;0,(P10*60)+(O10)+(L10/100)," ")</f>
        <v>180</v>
      </c>
      <c r="T10" s="151" t="n">
        <f aca="false">IF(ISERROR(RANK(S10,$S$9:$S$38,1)),0,RANK(S10,$S$9:$S$38,1))</f>
        <v>3</v>
      </c>
      <c r="U10" s="213"/>
      <c r="V10" s="216"/>
      <c r="W10" s="146" t="n">
        <f aca="false">Moustiques!P16</f>
        <v>0</v>
      </c>
      <c r="X10" s="146" t="n">
        <f aca="false">Moustiques!Q16</f>
        <v>0</v>
      </c>
      <c r="Y10" s="146" t="n">
        <f aca="false">Moustiques!R16</f>
        <v>0</v>
      </c>
      <c r="Z10" s="215" t="str">
        <f aca="false">IF((W10*60)+(X10)+(Y10/100)&gt;0,(W10*60)+(X10)+(Y10/100),"")</f>
        <v/>
      </c>
      <c r="AA10" s="217" t="n">
        <f aca="false">IF(ISERROR(RANK(Z10,$Z$9:$Z$38,1)),0,RANK(Z10,$Z$9:$Z$38,1))</f>
        <v>0</v>
      </c>
      <c r="AB10" s="218"/>
      <c r="AC10" s="146" t="str">
        <f aca="false">Moustiques!V16</f>
        <v>5</v>
      </c>
      <c r="AD10" s="146" t="n">
        <f aca="false">Moustiques!W16</f>
        <v>0</v>
      </c>
      <c r="AE10" s="215" t="n">
        <f aca="false">IF(AC10&lt;&gt;0,(AC10+(AD10/100))," ")</f>
        <v>5</v>
      </c>
      <c r="AF10" s="151" t="n">
        <f aca="false">IF(ISERROR(RANK(AE10,$AE$9:$AE$38,1)),0,RANK(AE10,$AE$9:$AE$38,1))</f>
        <v>5</v>
      </c>
      <c r="AG10" s="218"/>
      <c r="AH10" s="219"/>
      <c r="AI10" s="243" t="n">
        <f aca="false">Moustiques!AA16</f>
        <v>0</v>
      </c>
      <c r="AJ10" s="220"/>
      <c r="AK10" s="221" t="n">
        <f aca="false">IF($J$8&gt;0,T10,1)</f>
        <v>3</v>
      </c>
      <c r="AL10" s="222" t="n">
        <f aca="false">IF($J$8&gt;0,T10*1.001,1)</f>
        <v>3.003</v>
      </c>
      <c r="AM10" s="221" t="n">
        <f aca="false">IF($W$8&gt;0,AA10,1)</f>
        <v>1</v>
      </c>
      <c r="AN10" s="222" t="n">
        <f aca="false">IF($W$8&gt;0,AA10*1.001,1)</f>
        <v>1</v>
      </c>
      <c r="AO10" s="223" t="n">
        <f aca="false">IF($AC$8&gt;0,AF10,1)</f>
        <v>5</v>
      </c>
      <c r="AP10" s="223" t="n">
        <f aca="false">IF($AI$8&gt;0,AI10,1)</f>
        <v>1</v>
      </c>
      <c r="AQ10" s="224" t="n">
        <f aca="false">IF((AK10*AM10*AO10*AP10)=0," ",(AK10+AM10+AO10+AP10))</f>
        <v>10</v>
      </c>
      <c r="AR10" s="222" t="n">
        <f aca="false">IF((AL10*AN10*AO10*AP10)=0," ",(AL10+AN10+AO10+AP10))</f>
        <v>10.003</v>
      </c>
      <c r="AS10" s="225"/>
      <c r="AT10" s="150"/>
      <c r="AU10" s="151" t="n">
        <f aca="false">IF(ISERROR(RANK(AQ10,AQ$9:$AQ$38,1)),"",RANK(AQ10,$AQ$9:$AQ$38,1))</f>
        <v>3</v>
      </c>
      <c r="AV10" s="151" t="n">
        <f aca="false">IF(ISERROR(RANK(AR10,$AR$9:AR$38,1)),"",RANK(AR10,$AR$9:$AR$38,1))</f>
        <v>3</v>
      </c>
      <c r="AW10" s="226"/>
    </row>
    <row r="11" customFormat="false" ht="15" hidden="false" customHeight="false" outlineLevel="0" collapsed="false">
      <c r="A11" s="121" t="n">
        <f aca="false">Moustiques!A17</f>
        <v>63</v>
      </c>
      <c r="B11" s="153" t="n">
        <f aca="false">Moustiques!B17</f>
        <v>888560</v>
      </c>
      <c r="C11" s="211" t="str">
        <f aca="false">Moustiques!C17</f>
        <v>FONGY</v>
      </c>
      <c r="D11" s="138" t="str">
        <f aca="false">Moustiques!D17</f>
        <v>Lylio</v>
      </c>
      <c r="E11" s="139" t="str">
        <f aca="false">Moustiques!E17</f>
        <v>VC Montcellien</v>
      </c>
      <c r="F11" s="212" t="str">
        <f aca="false">Moustiques!F17</f>
        <v>(1)-Mous</v>
      </c>
      <c r="G11" s="213"/>
      <c r="H11" s="142" t="n">
        <f aca="false">Moustiques!H17</f>
        <v>0</v>
      </c>
      <c r="I11" s="214" t="n">
        <f aca="false">5*H11</f>
        <v>0</v>
      </c>
      <c r="J11" s="146" t="str">
        <f aca="false">Moustiques!I17</f>
        <v>1</v>
      </c>
      <c r="K11" s="146" t="n">
        <f aca="false">Moustiques!J17</f>
        <v>0</v>
      </c>
      <c r="L11" s="146" t="n">
        <f aca="false">Moustiques!K17</f>
        <v>0</v>
      </c>
      <c r="M11" s="214" t="n">
        <f aca="false">K11+I11</f>
        <v>0</v>
      </c>
      <c r="N11" s="215" t="str">
        <f aca="false">LEFT((M11/60),1)</f>
        <v>0</v>
      </c>
      <c r="O11" s="215" t="n">
        <f aca="false">M11-(N11*60)</f>
        <v>0</v>
      </c>
      <c r="P11" s="215" t="n">
        <f aca="false">J11+N11</f>
        <v>1</v>
      </c>
      <c r="Q11" s="214" t="n">
        <f aca="false">L11+0</f>
        <v>0</v>
      </c>
      <c r="R11" s="138" t="str">
        <f aca="false">IF(J11&lt;&gt;0,CONCATENATE(IF(P11&gt;9,P11,CONCATENATE(0,P11)),":",IF(O11&gt;9,O11,CONCATENATE(0,O11)),":",IF(Q11&gt;9,Q11,CONCATENATE(0,Q11))," "))</f>
        <v>01:00:00 </v>
      </c>
      <c r="S11" s="215" t="n">
        <f aca="false">IF(J11&lt;&gt;0,(P11*60)+(O11)+(L11/100)," ")</f>
        <v>60</v>
      </c>
      <c r="T11" s="151" t="n">
        <f aca="false">IF(ISERROR(RANK(S11,$S$9:$S$38,1)),0,RANK(S11,$S$9:$S$38,1))</f>
        <v>1</v>
      </c>
      <c r="U11" s="213"/>
      <c r="V11" s="216"/>
      <c r="W11" s="146" t="n">
        <f aca="false">Moustiques!P17</f>
        <v>0</v>
      </c>
      <c r="X11" s="146" t="n">
        <f aca="false">Moustiques!Q17</f>
        <v>0</v>
      </c>
      <c r="Y11" s="146" t="n">
        <f aca="false">Moustiques!R17</f>
        <v>0</v>
      </c>
      <c r="Z11" s="215" t="str">
        <f aca="false">IF((W11*60)+(X11)+(Y11/100)&gt;0,(W11*60)+(X11)+(Y11/100),"")</f>
        <v/>
      </c>
      <c r="AA11" s="217" t="n">
        <f aca="false">IF(ISERROR(RANK(Z11,$Z$9:$Z$38,1)),0,RANK(Z11,$Z$9:$Z$38,1))</f>
        <v>0</v>
      </c>
      <c r="AB11" s="218"/>
      <c r="AC11" s="146" t="str">
        <f aca="false">Moustiques!V17</f>
        <v>3</v>
      </c>
      <c r="AD11" s="146" t="n">
        <f aca="false">Moustiques!W17</f>
        <v>0</v>
      </c>
      <c r="AE11" s="215" t="n">
        <f aca="false">IF(AC11&lt;&gt;0,(AC11+(AD11/100))," ")</f>
        <v>3</v>
      </c>
      <c r="AF11" s="151" t="n">
        <f aca="false">IF(ISERROR(RANK(AE11,$AE$9:$AE$38,1)),0,RANK(AE11,$AE$9:$AE$38,1))</f>
        <v>3</v>
      </c>
      <c r="AG11" s="218"/>
      <c r="AH11" s="219"/>
      <c r="AI11" s="243" t="n">
        <f aca="false">Moustiques!AA17</f>
        <v>0</v>
      </c>
      <c r="AJ11" s="220"/>
      <c r="AK11" s="221" t="n">
        <f aca="false">IF($J$8&gt;0,T11,1)</f>
        <v>1</v>
      </c>
      <c r="AL11" s="222" t="n">
        <f aca="false">IF($J$8&gt;0,T11*1.001,1)</f>
        <v>1.001</v>
      </c>
      <c r="AM11" s="221" t="n">
        <f aca="false">IF($W$8&gt;0,AA11,1)</f>
        <v>1</v>
      </c>
      <c r="AN11" s="222" t="n">
        <f aca="false">IF($W$8&gt;0,AA11*1.001,1)</f>
        <v>1</v>
      </c>
      <c r="AO11" s="223" t="n">
        <f aca="false">IF($AC$8&gt;0,AF11,1)</f>
        <v>3</v>
      </c>
      <c r="AP11" s="223" t="n">
        <f aca="false">IF($AI$8&gt;0,AI11,1)</f>
        <v>1</v>
      </c>
      <c r="AQ11" s="224" t="n">
        <f aca="false">IF((AK11*AM11*AO11*AP11)=0," ",(AK11+AM11+AO11+AP11))</f>
        <v>6</v>
      </c>
      <c r="AR11" s="222" t="n">
        <f aca="false">IF((AL11*AN11*AO11*AP11)=0," ",(AL11+AN11+AO11+AP11))</f>
        <v>6.001</v>
      </c>
      <c r="AS11" s="225"/>
      <c r="AT11" s="150"/>
      <c r="AU11" s="151" t="n">
        <f aca="false">IF(ISERROR(RANK(AQ11,AQ$9:$AQ$38,1)),"",RANK(AQ11,$AQ$9:$AQ$38,1))</f>
        <v>2</v>
      </c>
      <c r="AV11" s="151" t="n">
        <f aca="false">IF(ISERROR(RANK(AR11,$AR$9:AR$38,1)),"",RANK(AR11,$AR$9:$AR$38,1))</f>
        <v>2</v>
      </c>
      <c r="AW11" s="226"/>
    </row>
    <row r="12" customFormat="false" ht="15" hidden="false" customHeight="false" outlineLevel="0" collapsed="false">
      <c r="A12" s="121" t="n">
        <f aca="false">Moustiques!A18</f>
        <v>64</v>
      </c>
      <c r="B12" s="153" t="n">
        <f aca="false">Moustiques!B18</f>
        <v>55795596</v>
      </c>
      <c r="C12" s="211" t="str">
        <f aca="false">Moustiques!C18</f>
        <v>GRILLOT</v>
      </c>
      <c r="D12" s="138" t="str">
        <f aca="false">Moustiques!D18</f>
        <v>Mattia</v>
      </c>
      <c r="E12" s="139" t="str">
        <f aca="false">Moustiques!E18</f>
        <v>AC Verdunoise</v>
      </c>
      <c r="F12" s="212" t="str">
        <f aca="false">Moustiques!F18</f>
        <v>(1)-Mous</v>
      </c>
      <c r="G12" s="213"/>
      <c r="H12" s="142" t="n">
        <f aca="false">Moustiques!H18</f>
        <v>0</v>
      </c>
      <c r="I12" s="214" t="n">
        <f aca="false">5*H12</f>
        <v>0</v>
      </c>
      <c r="J12" s="146" t="str">
        <f aca="false">Moustiques!I18</f>
        <v>4</v>
      </c>
      <c r="K12" s="146" t="n">
        <f aca="false">Moustiques!J18</f>
        <v>0</v>
      </c>
      <c r="L12" s="146" t="n">
        <f aca="false">Moustiques!K18</f>
        <v>0</v>
      </c>
      <c r="M12" s="214" t="n">
        <f aca="false">K12+I12</f>
        <v>0</v>
      </c>
      <c r="N12" s="215" t="str">
        <f aca="false">LEFT((M12/60),1)</f>
        <v>0</v>
      </c>
      <c r="O12" s="215" t="n">
        <f aca="false">M12-(N12*60)</f>
        <v>0</v>
      </c>
      <c r="P12" s="215" t="n">
        <f aca="false">J12+N12</f>
        <v>4</v>
      </c>
      <c r="Q12" s="214" t="n">
        <f aca="false">L12+0</f>
        <v>0</v>
      </c>
      <c r="R12" s="138" t="str">
        <f aca="false">IF(J12&lt;&gt;0,CONCATENATE(IF(P12&gt;9,P12,CONCATENATE(0,P12)),":",IF(O12&gt;9,O12,CONCATENATE(0,O12)),":",IF(Q12&gt;9,Q12,CONCATENATE(0,Q12))," "))</f>
        <v>04:00:00 </v>
      </c>
      <c r="S12" s="215" t="n">
        <f aca="false">IF(J12&lt;&gt;0,(P12*60)+(O12)+(L12/100)," ")</f>
        <v>240</v>
      </c>
      <c r="T12" s="151" t="n">
        <f aca="false">IF(ISERROR(RANK(S12,$S$9:$S$38,1)),0,RANK(S12,$S$9:$S$38,1))</f>
        <v>4</v>
      </c>
      <c r="U12" s="213"/>
      <c r="V12" s="216"/>
      <c r="W12" s="146" t="n">
        <f aca="false">Moustiques!P18</f>
        <v>0</v>
      </c>
      <c r="X12" s="146" t="n">
        <f aca="false">Moustiques!Q18</f>
        <v>0</v>
      </c>
      <c r="Y12" s="146" t="n">
        <f aca="false">Moustiques!R18</f>
        <v>0</v>
      </c>
      <c r="Z12" s="215" t="str">
        <f aca="false">IF((W12*60)+(X12)+(Y12/100)&gt;0,(W12*60)+(X12)+(Y12/100),"")</f>
        <v/>
      </c>
      <c r="AA12" s="217" t="n">
        <f aca="false">IF(ISERROR(RANK(Z12,$Z$9:$Z$38,1)),0,RANK(Z12,$Z$9:$Z$38,1))</f>
        <v>0</v>
      </c>
      <c r="AB12" s="218"/>
      <c r="AC12" s="146" t="str">
        <f aca="false">Moustiques!V18</f>
        <v>8</v>
      </c>
      <c r="AD12" s="146" t="n">
        <f aca="false">Moustiques!W18</f>
        <v>0</v>
      </c>
      <c r="AE12" s="215" t="n">
        <f aca="false">IF(AC12&lt;&gt;0,(AC12+(AD12/100))," ")</f>
        <v>8</v>
      </c>
      <c r="AF12" s="151" t="n">
        <f aca="false">IF(ISERROR(RANK(AE12,$AE$9:$AE$38,1)),0,RANK(AE12,$AE$9:$AE$38,1))</f>
        <v>8</v>
      </c>
      <c r="AG12" s="218"/>
      <c r="AH12" s="219"/>
      <c r="AI12" s="243" t="n">
        <f aca="false">Moustiques!AA18</f>
        <v>0</v>
      </c>
      <c r="AJ12" s="220"/>
      <c r="AK12" s="221" t="n">
        <f aca="false">IF($J$8&gt;0,T12,1)</f>
        <v>4</v>
      </c>
      <c r="AL12" s="222" t="n">
        <f aca="false">IF($J$8&gt;0,T12*1.001,1)</f>
        <v>4.004</v>
      </c>
      <c r="AM12" s="221" t="n">
        <f aca="false">IF($W$8&gt;0,AA12,1)</f>
        <v>1</v>
      </c>
      <c r="AN12" s="222" t="n">
        <f aca="false">IF($W$8&gt;0,AA12*1.001,1)</f>
        <v>1</v>
      </c>
      <c r="AO12" s="223" t="n">
        <f aca="false">IF($AC$8&gt;0,AF12,1)</f>
        <v>8</v>
      </c>
      <c r="AP12" s="223" t="n">
        <f aca="false">IF($AI$8&gt;0,AI12,1)</f>
        <v>1</v>
      </c>
      <c r="AQ12" s="224" t="n">
        <f aca="false">IF((AK12*AM12*AO12*AP12)=0," ",(AK12+AM12+AO12+AP12))</f>
        <v>14</v>
      </c>
      <c r="AR12" s="222" t="n">
        <f aca="false">IF((AL12*AN12*AO12*AP12)=0," ",(AL12+AN12+AO12+AP12))</f>
        <v>14.004</v>
      </c>
      <c r="AS12" s="225"/>
      <c r="AT12" s="150"/>
      <c r="AU12" s="151" t="n">
        <f aca="false">IF(ISERROR(RANK(AQ12,AQ$9:$AQ$38,1)),"",RANK(AQ12,$AQ$9:$AQ$38,1))</f>
        <v>6</v>
      </c>
      <c r="AV12" s="151" t="n">
        <f aca="false">IF(ISERROR(RANK(AR12,$AR$9:AR$38,1)),"",RANK(AR12,$AR$9:$AR$38,1))</f>
        <v>6</v>
      </c>
      <c r="AW12" s="226"/>
    </row>
    <row r="13" customFormat="false" ht="15" hidden="false" customHeight="false" outlineLevel="0" collapsed="false">
      <c r="A13" s="121" t="n">
        <f aca="false">Moustiques!A19</f>
        <v>65</v>
      </c>
      <c r="B13" s="153" t="n">
        <f aca="false">Moustiques!B19</f>
        <v>889112</v>
      </c>
      <c r="C13" s="211" t="str">
        <f aca="false">Moustiques!C19</f>
        <v>HEBERT</v>
      </c>
      <c r="D13" s="138" t="str">
        <f aca="false">Moustiques!D19</f>
        <v>Milo</v>
      </c>
      <c r="E13" s="139" t="str">
        <f aca="false">Moustiques!E19</f>
        <v>Ecuisses VSP</v>
      </c>
      <c r="F13" s="212" t="str">
        <f aca="false">Moustiques!F19</f>
        <v>(1)-Mous</v>
      </c>
      <c r="G13" s="213"/>
      <c r="H13" s="142" t="n">
        <f aca="false">Moustiques!H19</f>
        <v>0</v>
      </c>
      <c r="I13" s="214" t="n">
        <f aca="false">5*H13</f>
        <v>0</v>
      </c>
      <c r="J13" s="146" t="str">
        <f aca="false">Moustiques!I19</f>
        <v>8</v>
      </c>
      <c r="K13" s="146" t="n">
        <f aca="false">Moustiques!J19</f>
        <v>0</v>
      </c>
      <c r="L13" s="146" t="n">
        <f aca="false">Moustiques!K19</f>
        <v>0</v>
      </c>
      <c r="M13" s="214" t="n">
        <f aca="false">K13+I13</f>
        <v>0</v>
      </c>
      <c r="N13" s="215" t="str">
        <f aca="false">LEFT((M13/60),1)</f>
        <v>0</v>
      </c>
      <c r="O13" s="215" t="n">
        <f aca="false">M13-(N13*60)</f>
        <v>0</v>
      </c>
      <c r="P13" s="215" t="n">
        <f aca="false">J13+N13</f>
        <v>8</v>
      </c>
      <c r="Q13" s="214" t="n">
        <f aca="false">L13+0</f>
        <v>0</v>
      </c>
      <c r="R13" s="138" t="str">
        <f aca="false">IF(J13&lt;&gt;0,CONCATENATE(IF(P13&gt;9,P13,CONCATENATE(0,P13)),":",IF(O13&gt;9,O13,CONCATENATE(0,O13)),":",IF(Q13&gt;9,Q13,CONCATENATE(0,Q13))," "))</f>
        <v>08:00:00 </v>
      </c>
      <c r="S13" s="215" t="n">
        <f aca="false">IF(J13&lt;&gt;0,(P13*60)+(O13)+(L13/100)," ")</f>
        <v>480</v>
      </c>
      <c r="T13" s="151" t="n">
        <f aca="false">IF(ISERROR(RANK(S13,$S$9:$S$38,1)),0,RANK(S13,$S$9:$S$38,1))</f>
        <v>8</v>
      </c>
      <c r="U13" s="213"/>
      <c r="V13" s="216"/>
      <c r="W13" s="146" t="n">
        <f aca="false">Moustiques!P19</f>
        <v>0</v>
      </c>
      <c r="X13" s="146" t="n">
        <f aca="false">Moustiques!Q19</f>
        <v>0</v>
      </c>
      <c r="Y13" s="146" t="n">
        <f aca="false">Moustiques!R19</f>
        <v>0</v>
      </c>
      <c r="Z13" s="215" t="str">
        <f aca="false">IF((W13*60)+(X13)+(Y13/100)&gt;0,(W13*60)+(X13)+(Y13/100),"")</f>
        <v/>
      </c>
      <c r="AA13" s="217" t="n">
        <f aca="false">IF(ISERROR(RANK(Z13,$Z$9:$Z$38,1)),0,RANK(Z13,$Z$9:$Z$38,1))</f>
        <v>0</v>
      </c>
      <c r="AB13" s="218"/>
      <c r="AC13" s="146" t="str">
        <f aca="false">Moustiques!V19</f>
        <v>7</v>
      </c>
      <c r="AD13" s="146" t="n">
        <f aca="false">Moustiques!W19</f>
        <v>0</v>
      </c>
      <c r="AE13" s="215" t="n">
        <f aca="false">IF(AC13&lt;&gt;0,(AC13+(AD13/100))," ")</f>
        <v>7</v>
      </c>
      <c r="AF13" s="151" t="n">
        <f aca="false">IF(ISERROR(RANK(AE13,$AE$9:$AE$38,1)),0,RANK(AE13,$AE$9:$AE$38,1))</f>
        <v>7</v>
      </c>
      <c r="AG13" s="218"/>
      <c r="AH13" s="219"/>
      <c r="AI13" s="243" t="n">
        <f aca="false">Moustiques!AA19</f>
        <v>0</v>
      </c>
      <c r="AJ13" s="220"/>
      <c r="AK13" s="221" t="n">
        <f aca="false">IF($J$8&gt;0,T13,1)</f>
        <v>8</v>
      </c>
      <c r="AL13" s="222" t="n">
        <f aca="false">IF($J$8&gt;0,T13*1.001,1)</f>
        <v>8.008</v>
      </c>
      <c r="AM13" s="221" t="n">
        <f aca="false">IF($W$8&gt;0,AA13,1)</f>
        <v>1</v>
      </c>
      <c r="AN13" s="222" t="n">
        <f aca="false">IF($W$8&gt;0,AA13*1.001,1)</f>
        <v>1</v>
      </c>
      <c r="AO13" s="223" t="n">
        <f aca="false">IF($AC$8&gt;0,AF13,1)</f>
        <v>7</v>
      </c>
      <c r="AP13" s="223" t="n">
        <f aca="false">IF($AI$8&gt;0,AI13,1)</f>
        <v>1</v>
      </c>
      <c r="AQ13" s="224" t="n">
        <f aca="false">IF((AK13*AM13*AO13*AP13)=0," ",(AK13+AM13+AO13+AP13))</f>
        <v>17</v>
      </c>
      <c r="AR13" s="222" t="n">
        <f aca="false">IF((AL13*AN13*AO13*AP13)=0," ",(AL13+AN13+AO13+AP13))</f>
        <v>17.008</v>
      </c>
      <c r="AS13" s="225"/>
      <c r="AT13" s="150"/>
      <c r="AU13" s="151" t="n">
        <f aca="false">IF(ISERROR(RANK(AQ13,AQ$9:$AQ$38,1)),"",RANK(AQ13,$AQ$9:$AQ$38,1))</f>
        <v>7</v>
      </c>
      <c r="AV13" s="151" t="n">
        <f aca="false">IF(ISERROR(RANK(AR13,$AR$9:AR$38,1)),"",RANK(AR13,$AR$9:$AR$38,1))</f>
        <v>7</v>
      </c>
      <c r="AW13" s="226"/>
    </row>
    <row r="14" customFormat="false" ht="15" hidden="false" customHeight="false" outlineLevel="0" collapsed="false">
      <c r="A14" s="121" t="n">
        <f aca="false">Moustiques!A20</f>
        <v>66</v>
      </c>
      <c r="B14" s="153" t="n">
        <f aca="false">Moustiques!B20</f>
        <v>856601</v>
      </c>
      <c r="C14" s="211" t="str">
        <f aca="false">Moustiques!C20</f>
        <v>HEBERT</v>
      </c>
      <c r="D14" s="138" t="str">
        <f aca="false">Moustiques!D20</f>
        <v>Timaé</v>
      </c>
      <c r="E14" s="139" t="str">
        <f aca="false">Moustiques!E20</f>
        <v>Ecuisses VSP</v>
      </c>
      <c r="F14" s="212" t="str">
        <f aca="false">Moustiques!F20</f>
        <v>(1)-Mous</v>
      </c>
      <c r="G14" s="213"/>
      <c r="H14" s="142" t="n">
        <f aca="false">Moustiques!H20</f>
        <v>0</v>
      </c>
      <c r="I14" s="214" t="n">
        <f aca="false">5*H14</f>
        <v>0</v>
      </c>
      <c r="J14" s="146" t="str">
        <f aca="false">Moustiques!I20</f>
        <v>2</v>
      </c>
      <c r="K14" s="146" t="n">
        <f aca="false">Moustiques!J20</f>
        <v>0</v>
      </c>
      <c r="L14" s="146" t="n">
        <f aca="false">Moustiques!K20</f>
        <v>0</v>
      </c>
      <c r="M14" s="214" t="n">
        <f aca="false">K14+I14</f>
        <v>0</v>
      </c>
      <c r="N14" s="215" t="str">
        <f aca="false">LEFT((M14/60),1)</f>
        <v>0</v>
      </c>
      <c r="O14" s="215" t="n">
        <f aca="false">M14-(N14*60)</f>
        <v>0</v>
      </c>
      <c r="P14" s="215" t="n">
        <f aca="false">J14+N14</f>
        <v>2</v>
      </c>
      <c r="Q14" s="214" t="n">
        <f aca="false">L14+0</f>
        <v>0</v>
      </c>
      <c r="R14" s="138" t="str">
        <f aca="false">IF(J14&lt;&gt;0,CONCATENATE(IF(P14&gt;9,P14,CONCATENATE(0,P14)),":",IF(O14&gt;9,O14,CONCATENATE(0,O14)),":",IF(Q14&gt;9,Q14,CONCATENATE(0,Q14))," "))</f>
        <v>02:00:00 </v>
      </c>
      <c r="S14" s="215" t="n">
        <f aca="false">IF(J14&lt;&gt;0,(P14*60)+(O14)+(L14/100)," ")</f>
        <v>120</v>
      </c>
      <c r="T14" s="151" t="n">
        <f aca="false">IF(ISERROR(RANK(S14,$S$9:$S$38,1)),0,RANK(S14,$S$9:$S$38,1))</f>
        <v>2</v>
      </c>
      <c r="U14" s="213"/>
      <c r="V14" s="216"/>
      <c r="W14" s="146" t="n">
        <f aca="false">Moustiques!P20</f>
        <v>0</v>
      </c>
      <c r="X14" s="146" t="n">
        <f aca="false">Moustiques!Q20</f>
        <v>0</v>
      </c>
      <c r="Y14" s="146" t="n">
        <f aca="false">Moustiques!R20</f>
        <v>0</v>
      </c>
      <c r="Z14" s="215" t="str">
        <f aca="false">IF((W14*60)+(X14)+(Y14/100)&gt;0,(W14*60)+(X14)+(Y14/100),"")</f>
        <v/>
      </c>
      <c r="AA14" s="217" t="n">
        <f aca="false">IF(ISERROR(RANK(Z14,$Z$9:$Z$38,1)),0,RANK(Z14,$Z$9:$Z$38,1))</f>
        <v>0</v>
      </c>
      <c r="AB14" s="218"/>
      <c r="AC14" s="146" t="str">
        <f aca="false">Moustiques!V20</f>
        <v>1</v>
      </c>
      <c r="AD14" s="146" t="n">
        <f aca="false">Moustiques!W20</f>
        <v>0</v>
      </c>
      <c r="AE14" s="215" t="n">
        <f aca="false">IF(AC14&lt;&gt;0,(AC14+(AD14/100))," ")</f>
        <v>1</v>
      </c>
      <c r="AF14" s="151" t="n">
        <f aca="false">IF(ISERROR(RANK(AE14,$AE$9:$AE$38,1)),0,RANK(AE14,$AE$9:$AE$38,1))</f>
        <v>1</v>
      </c>
      <c r="AG14" s="218"/>
      <c r="AH14" s="219"/>
      <c r="AI14" s="243" t="n">
        <f aca="false">Moustiques!AA20</f>
        <v>0</v>
      </c>
      <c r="AJ14" s="220"/>
      <c r="AK14" s="221" t="n">
        <f aca="false">IF($J$8&gt;0,T14,1)</f>
        <v>2</v>
      </c>
      <c r="AL14" s="222" t="n">
        <f aca="false">IF($J$8&gt;0,T14*1.001,1)</f>
        <v>2.002</v>
      </c>
      <c r="AM14" s="221" t="n">
        <f aca="false">IF($W$8&gt;0,AA14,1)</f>
        <v>1</v>
      </c>
      <c r="AN14" s="222" t="n">
        <f aca="false">IF($W$8&gt;0,AA14*1.001,1)</f>
        <v>1</v>
      </c>
      <c r="AO14" s="223" t="n">
        <f aca="false">IF($AC$8&gt;0,AF14,1)</f>
        <v>1</v>
      </c>
      <c r="AP14" s="223" t="n">
        <f aca="false">IF($AI$8&gt;0,AI14,1)</f>
        <v>1</v>
      </c>
      <c r="AQ14" s="224" t="n">
        <f aca="false">IF((AK14*AM14*AO14*AP14)=0," ",(AK14+AM14+AO14+AP14))</f>
        <v>5</v>
      </c>
      <c r="AR14" s="222" t="n">
        <f aca="false">IF((AL14*AN14*AO14*AP14)=0," ",(AL14+AN14+AO14+AP14))</f>
        <v>5.002</v>
      </c>
      <c r="AS14" s="225"/>
      <c r="AT14" s="150"/>
      <c r="AU14" s="151" t="n">
        <f aca="false">IF(ISERROR(RANK(AQ14,AQ$9:$AQ$38,1)),"",RANK(AQ14,$AQ$9:$AQ$38,1))</f>
        <v>1</v>
      </c>
      <c r="AV14" s="151" t="n">
        <f aca="false">IF(ISERROR(RANK(AR14,$AR$9:AR$38,1)),"",RANK(AR14,$AR$9:$AR$38,1))</f>
        <v>1</v>
      </c>
      <c r="AW14" s="226"/>
    </row>
    <row r="15" customFormat="false" ht="15" hidden="false" customHeight="false" outlineLevel="0" collapsed="false">
      <c r="A15" s="121" t="n">
        <f aca="false">Moustiques!A21</f>
        <v>67</v>
      </c>
      <c r="B15" s="153" t="n">
        <f aca="false">Moustiques!B21</f>
        <v>889972</v>
      </c>
      <c r="C15" s="211" t="str">
        <f aca="false">Moustiques!C21</f>
        <v>MEYER</v>
      </c>
      <c r="D15" s="138" t="str">
        <f aca="false">Moustiques!D21</f>
        <v>Liam</v>
      </c>
      <c r="E15" s="139" t="str">
        <f aca="false">Moustiques!E21</f>
        <v>VC Montcellien</v>
      </c>
      <c r="F15" s="212" t="str">
        <f aca="false">Moustiques!F21</f>
        <v>(1)-Mous</v>
      </c>
      <c r="G15" s="213"/>
      <c r="H15" s="142" t="n">
        <f aca="false">Moustiques!H21</f>
        <v>0</v>
      </c>
      <c r="I15" s="214" t="n">
        <f aca="false">5*H15</f>
        <v>0</v>
      </c>
      <c r="J15" s="146" t="str">
        <f aca="false">Moustiques!I21</f>
        <v>6</v>
      </c>
      <c r="K15" s="146" t="n">
        <f aca="false">Moustiques!J21</f>
        <v>0</v>
      </c>
      <c r="L15" s="146" t="n">
        <f aca="false">Moustiques!K21</f>
        <v>0</v>
      </c>
      <c r="M15" s="214" t="n">
        <f aca="false">K15+I15</f>
        <v>0</v>
      </c>
      <c r="N15" s="215" t="str">
        <f aca="false">LEFT((M15/60),1)</f>
        <v>0</v>
      </c>
      <c r="O15" s="215" t="n">
        <f aca="false">M15-(N15*60)</f>
        <v>0</v>
      </c>
      <c r="P15" s="215" t="n">
        <f aca="false">J15+N15</f>
        <v>6</v>
      </c>
      <c r="Q15" s="214" t="n">
        <f aca="false">L15+0</f>
        <v>0</v>
      </c>
      <c r="R15" s="138" t="str">
        <f aca="false">IF(J15&lt;&gt;0,CONCATENATE(IF(P15&gt;9,P15,CONCATENATE(0,P15)),":",IF(O15&gt;9,O15,CONCATENATE(0,O15)),":",IF(Q15&gt;9,Q15,CONCATENATE(0,Q15))," "))</f>
        <v>06:00:00 </v>
      </c>
      <c r="S15" s="215" t="n">
        <f aca="false">IF(J15&lt;&gt;0,(P15*60)+(O15)+(L15/100)," ")</f>
        <v>360</v>
      </c>
      <c r="T15" s="151" t="n">
        <f aca="false">IF(ISERROR(RANK(S15,$S$9:$S$38,1)),0,RANK(S15,$S$9:$S$38,1))</f>
        <v>6</v>
      </c>
      <c r="U15" s="213"/>
      <c r="V15" s="216"/>
      <c r="W15" s="146" t="n">
        <f aca="false">Moustiques!P21</f>
        <v>0</v>
      </c>
      <c r="X15" s="146" t="n">
        <f aca="false">Moustiques!Q21</f>
        <v>0</v>
      </c>
      <c r="Y15" s="146" t="n">
        <f aca="false">Moustiques!R21</f>
        <v>0</v>
      </c>
      <c r="Z15" s="215" t="str">
        <f aca="false">IF((W15*60)+(X15)+(Y15/100)&gt;0,(W15*60)+(X15)+(Y15/100),"")</f>
        <v/>
      </c>
      <c r="AA15" s="217" t="n">
        <f aca="false">IF(ISERROR(RANK(Z15,$Z$9:$Z$38,1)),0,RANK(Z15,$Z$9:$Z$38,1))</f>
        <v>0</v>
      </c>
      <c r="AB15" s="218"/>
      <c r="AC15" s="146" t="str">
        <f aca="false">Moustiques!V21</f>
        <v>2</v>
      </c>
      <c r="AD15" s="146" t="n">
        <f aca="false">Moustiques!W21</f>
        <v>0</v>
      </c>
      <c r="AE15" s="215" t="n">
        <f aca="false">IF(AC15&lt;&gt;0,(AC15+(AD15/100))," ")</f>
        <v>2</v>
      </c>
      <c r="AF15" s="151" t="n">
        <f aca="false">IF(ISERROR(RANK(AE15,$AE$9:$AE$38,1)),0,RANK(AE15,$AE$9:$AE$38,1))</f>
        <v>2</v>
      </c>
      <c r="AG15" s="218"/>
      <c r="AH15" s="219"/>
      <c r="AI15" s="243" t="n">
        <f aca="false">Moustiques!AA21</f>
        <v>0</v>
      </c>
      <c r="AJ15" s="220"/>
      <c r="AK15" s="221" t="n">
        <f aca="false">IF($J$8&gt;0,T15,1)</f>
        <v>6</v>
      </c>
      <c r="AL15" s="222" t="n">
        <f aca="false">IF($J$8&gt;0,T15*1.001,1)</f>
        <v>6.006</v>
      </c>
      <c r="AM15" s="221" t="n">
        <f aca="false">IF($W$8&gt;0,AA15,1)</f>
        <v>1</v>
      </c>
      <c r="AN15" s="222" t="n">
        <f aca="false">IF($W$8&gt;0,AA15*1.001,1)</f>
        <v>1</v>
      </c>
      <c r="AO15" s="223" t="n">
        <f aca="false">IF($AC$8&gt;0,AF15,1)</f>
        <v>2</v>
      </c>
      <c r="AP15" s="223" t="n">
        <f aca="false">IF($AI$8&gt;0,AI15,1)</f>
        <v>1</v>
      </c>
      <c r="AQ15" s="224" t="n">
        <f aca="false">IF((AK15*AM15*AO15*AP15)=0," ",(AK15+AM15+AO15+AP15))</f>
        <v>10</v>
      </c>
      <c r="AR15" s="222" t="n">
        <f aca="false">IF((AL15*AN15*AO15*AP15)=0," ",(AL15+AN15+AO15+AP15))</f>
        <v>10.006</v>
      </c>
      <c r="AS15" s="225"/>
      <c r="AT15" s="150"/>
      <c r="AU15" s="151" t="n">
        <f aca="false">IF(ISERROR(RANK(AQ15,AQ$9:$AQ$38,1)),"",RANK(AQ15,$AQ$9:$AQ$38,1))</f>
        <v>3</v>
      </c>
      <c r="AV15" s="151" t="n">
        <f aca="false">IF(ISERROR(RANK(AR15,$AR$9:AR$38,1)),"",RANK(AR15,$AR$9:$AR$38,1))</f>
        <v>4</v>
      </c>
      <c r="AW15" s="226"/>
    </row>
    <row r="16" customFormat="false" ht="15" hidden="false" customHeight="false" outlineLevel="0" collapsed="false">
      <c r="A16" s="121" t="n">
        <f aca="false">Moustiques!A22</f>
        <v>68</v>
      </c>
      <c r="B16" s="153" t="n">
        <f aca="false">Moustiques!B22</f>
        <v>0</v>
      </c>
      <c r="C16" s="211" t="str">
        <f aca="false">Moustiques!C22</f>
        <v>PERROUX</v>
      </c>
      <c r="D16" s="138" t="str">
        <f aca="false">Moustiques!D22</f>
        <v>Julie</v>
      </c>
      <c r="E16" s="139" t="str">
        <f aca="false">Moustiques!E22</f>
        <v>Creusot Cyclisme</v>
      </c>
      <c r="F16" s="212" t="str">
        <f aca="false">Moustiques!F22</f>
        <v> </v>
      </c>
      <c r="G16" s="213"/>
      <c r="H16" s="142" t="n">
        <f aca="false">Moustiques!H22</f>
        <v>0</v>
      </c>
      <c r="I16" s="214" t="n">
        <f aca="false">5*H16</f>
        <v>0</v>
      </c>
      <c r="J16" s="146" t="str">
        <f aca="false">Moustiques!I22</f>
        <v>7</v>
      </c>
      <c r="K16" s="146" t="n">
        <f aca="false">Moustiques!J22</f>
        <v>0</v>
      </c>
      <c r="L16" s="146" t="n">
        <f aca="false">Moustiques!K22</f>
        <v>0</v>
      </c>
      <c r="M16" s="214" t="n">
        <f aca="false">K16+I16</f>
        <v>0</v>
      </c>
      <c r="N16" s="215" t="str">
        <f aca="false">LEFT((M16/60),1)</f>
        <v>0</v>
      </c>
      <c r="O16" s="215" t="n">
        <f aca="false">M16-(N16*60)</f>
        <v>0</v>
      </c>
      <c r="P16" s="215" t="n">
        <f aca="false">J16+N16</f>
        <v>7</v>
      </c>
      <c r="Q16" s="214" t="n">
        <f aca="false">L16+0</f>
        <v>0</v>
      </c>
      <c r="R16" s="138" t="str">
        <f aca="false">IF(J16&lt;&gt;0,CONCATENATE(IF(P16&gt;9,P16,CONCATENATE(0,P16)),":",IF(O16&gt;9,O16,CONCATENATE(0,O16)),":",IF(Q16&gt;9,Q16,CONCATENATE(0,Q16))," "))</f>
        <v>07:00:00 </v>
      </c>
      <c r="S16" s="215" t="n">
        <f aca="false">IF(J16&lt;&gt;0,(P16*60)+(O16)+(L16/100)," ")</f>
        <v>420</v>
      </c>
      <c r="T16" s="151" t="n">
        <f aca="false">IF(ISERROR(RANK(S16,$S$9:$S$38,1)),0,RANK(S16,$S$9:$S$38,1))</f>
        <v>7</v>
      </c>
      <c r="U16" s="213"/>
      <c r="V16" s="216"/>
      <c r="W16" s="146" t="n">
        <f aca="false">Moustiques!P22</f>
        <v>0</v>
      </c>
      <c r="X16" s="146" t="n">
        <f aca="false">Moustiques!Q22</f>
        <v>0</v>
      </c>
      <c r="Y16" s="146" t="n">
        <f aca="false">Moustiques!R22</f>
        <v>0</v>
      </c>
      <c r="Z16" s="215" t="str">
        <f aca="false">IF((W16*60)+(X16)+(Y16/100)&gt;0,(W16*60)+(X16)+(Y16/100),"")</f>
        <v/>
      </c>
      <c r="AA16" s="217" t="n">
        <f aca="false">IF(ISERROR(RANK(Z16,$Z$9:$Z$38,1)),0,RANK(Z16,$Z$9:$Z$38,1))</f>
        <v>0</v>
      </c>
      <c r="AB16" s="218"/>
      <c r="AC16" s="146" t="str">
        <f aca="false">Moustiques!V22</f>
        <v>9</v>
      </c>
      <c r="AD16" s="146" t="n">
        <f aca="false">Moustiques!W22</f>
        <v>0</v>
      </c>
      <c r="AE16" s="215" t="n">
        <f aca="false">IF(AC16&lt;&gt;0,(AC16+(AD16/100))," ")</f>
        <v>9</v>
      </c>
      <c r="AF16" s="151" t="n">
        <f aca="false">IF(ISERROR(RANK(AE16,$AE$9:$AE$38,1)),0,RANK(AE16,$AE$9:$AE$38,1))</f>
        <v>9</v>
      </c>
      <c r="AG16" s="218"/>
      <c r="AH16" s="219"/>
      <c r="AI16" s="243" t="n">
        <f aca="false">Moustiques!AA22</f>
        <v>0</v>
      </c>
      <c r="AJ16" s="220"/>
      <c r="AK16" s="221" t="n">
        <f aca="false">IF($J$8&gt;0,T16,1)</f>
        <v>7</v>
      </c>
      <c r="AL16" s="222" t="n">
        <f aca="false">IF($J$8&gt;0,T16*1.001,1)</f>
        <v>7.007</v>
      </c>
      <c r="AM16" s="221" t="n">
        <f aca="false">IF($W$8&gt;0,AA16,1)</f>
        <v>1</v>
      </c>
      <c r="AN16" s="222" t="n">
        <f aca="false">IF($W$8&gt;0,AA16*1.001,1)</f>
        <v>1</v>
      </c>
      <c r="AO16" s="223" t="n">
        <f aca="false">IF($AC$8&gt;0,AF16,1)</f>
        <v>9</v>
      </c>
      <c r="AP16" s="223" t="n">
        <f aca="false">IF($AI$8&gt;0,AI16,1)</f>
        <v>1</v>
      </c>
      <c r="AQ16" s="224" t="n">
        <f aca="false">IF((AK16*AM16*AO16*AP16)=0," ",(AK16+AM16+AO16+AP16))</f>
        <v>18</v>
      </c>
      <c r="AR16" s="222" t="n">
        <f aca="false">IF((AL16*AN16*AO16*AP16)=0," ",(AL16+AN16+AO16+AP16))</f>
        <v>18.007</v>
      </c>
      <c r="AS16" s="225"/>
      <c r="AT16" s="150"/>
      <c r="AU16" s="151" t="n">
        <f aca="false">IF(ISERROR(RANK(AQ16,AQ$9:$AQ$38,1)),"",RANK(AQ16,$AQ$9:$AQ$38,1))</f>
        <v>8</v>
      </c>
      <c r="AV16" s="151" t="n">
        <f aca="false">IF(ISERROR(RANK(AR16,$AR$9:AR$38,1)),"",RANK(AR16,$AR$9:$AR$38,1))</f>
        <v>8</v>
      </c>
      <c r="AW16" s="226"/>
    </row>
    <row r="17" customFormat="false" ht="15" hidden="false" customHeight="false" outlineLevel="0" collapsed="false">
      <c r="A17" s="121" t="n">
        <f aca="false">Moustiques!A23</f>
        <v>69</v>
      </c>
      <c r="B17" s="153" t="n">
        <f aca="false">Moustiques!B23</f>
        <v>892620</v>
      </c>
      <c r="C17" s="211" t="str">
        <f aca="false">Moustiques!C23</f>
        <v>VINCK</v>
      </c>
      <c r="D17" s="138" t="str">
        <f aca="false">Moustiques!D23</f>
        <v>Louis</v>
      </c>
      <c r="E17" s="139" t="str">
        <f aca="false">Moustiques!E23</f>
        <v>Ecuisses VSP</v>
      </c>
      <c r="F17" s="212" t="str">
        <f aca="false">Moustiques!F23</f>
        <v>(1)-Mous</v>
      </c>
      <c r="G17" s="213"/>
      <c r="H17" s="142" t="n">
        <f aca="false">Moustiques!H23</f>
        <v>0</v>
      </c>
      <c r="I17" s="214" t="n">
        <f aca="false">5*H17</f>
        <v>0</v>
      </c>
      <c r="J17" s="146" t="str">
        <f aca="false">Moustiques!I23</f>
        <v>9</v>
      </c>
      <c r="K17" s="146" t="n">
        <f aca="false">Moustiques!J23</f>
        <v>0</v>
      </c>
      <c r="L17" s="146" t="n">
        <f aca="false">Moustiques!K23</f>
        <v>0</v>
      </c>
      <c r="M17" s="214" t="n">
        <f aca="false">K17+I17</f>
        <v>0</v>
      </c>
      <c r="N17" s="215" t="str">
        <f aca="false">LEFT((M17/60),1)</f>
        <v>0</v>
      </c>
      <c r="O17" s="215" t="n">
        <f aca="false">M17-(N17*60)</f>
        <v>0</v>
      </c>
      <c r="P17" s="215" t="n">
        <f aca="false">J17+N17</f>
        <v>9</v>
      </c>
      <c r="Q17" s="214" t="n">
        <f aca="false">L17+0</f>
        <v>0</v>
      </c>
      <c r="R17" s="138" t="str">
        <f aca="false">IF(J17&lt;&gt;0,CONCATENATE(IF(P17&gt;9,P17,CONCATENATE(0,P17)),":",IF(O17&gt;9,O17,CONCATENATE(0,O17)),":",IF(Q17&gt;9,Q17,CONCATENATE(0,Q17))," "))</f>
        <v>09:00:00 </v>
      </c>
      <c r="S17" s="215" t="n">
        <f aca="false">IF(J17&lt;&gt;0,(P17*60)+(O17)+(L17/100)," ")</f>
        <v>540</v>
      </c>
      <c r="T17" s="151" t="n">
        <f aca="false">IF(ISERROR(RANK(S17,$S$9:$S$38,1)),0,RANK(S17,$S$9:$S$38,1))</f>
        <v>9</v>
      </c>
      <c r="U17" s="213"/>
      <c r="V17" s="216"/>
      <c r="W17" s="146" t="n">
        <f aca="false">Moustiques!P23</f>
        <v>0</v>
      </c>
      <c r="X17" s="146" t="n">
        <f aca="false">Moustiques!Q23</f>
        <v>0</v>
      </c>
      <c r="Y17" s="146" t="n">
        <f aca="false">Moustiques!R23</f>
        <v>0</v>
      </c>
      <c r="Z17" s="215" t="str">
        <f aca="false">IF((W17*60)+(X17)+(Y17/100)&gt;0,(W17*60)+(X17)+(Y17/100),"")</f>
        <v/>
      </c>
      <c r="AA17" s="217" t="n">
        <f aca="false">IF(ISERROR(RANK(Z17,$Z$9:$Z$38,1)),0,RANK(Z17,$Z$9:$Z$38,1))</f>
        <v>0</v>
      </c>
      <c r="AB17" s="218"/>
      <c r="AC17" s="146" t="str">
        <f aca="false">Moustiques!V23</f>
        <v>10</v>
      </c>
      <c r="AD17" s="146" t="n">
        <f aca="false">Moustiques!W23</f>
        <v>0</v>
      </c>
      <c r="AE17" s="215" t="n">
        <f aca="false">IF(AC17&lt;&gt;0,(AC17+(AD17/100))," ")</f>
        <v>10</v>
      </c>
      <c r="AF17" s="151" t="n">
        <f aca="false">IF(ISERROR(RANK(AE17,$AE$9:$AE$38,1)),0,RANK(AE17,$AE$9:$AE$38,1))</f>
        <v>10</v>
      </c>
      <c r="AG17" s="218"/>
      <c r="AH17" s="219"/>
      <c r="AI17" s="243" t="n">
        <f aca="false">Moustiques!AA23</f>
        <v>0</v>
      </c>
      <c r="AJ17" s="220"/>
      <c r="AK17" s="221" t="n">
        <f aca="false">IF($J$8&gt;0,T17,1)</f>
        <v>9</v>
      </c>
      <c r="AL17" s="222" t="n">
        <f aca="false">IF($J$8&gt;0,T17*1.001,1)</f>
        <v>9.009</v>
      </c>
      <c r="AM17" s="221" t="n">
        <f aca="false">IF($W$8&gt;0,AA17,1)</f>
        <v>1</v>
      </c>
      <c r="AN17" s="222" t="n">
        <f aca="false">IF($W$8&gt;0,AA17*1.001,1)</f>
        <v>1</v>
      </c>
      <c r="AO17" s="223" t="n">
        <f aca="false">IF($AC$8&gt;0,AF17,1)</f>
        <v>10</v>
      </c>
      <c r="AP17" s="223" t="n">
        <f aca="false">IF($AI$8&gt;0,AI17,1)</f>
        <v>1</v>
      </c>
      <c r="AQ17" s="224" t="n">
        <f aca="false">IF((AK17*AM17*AO17*AP17)=0," ",(AK17+AM17+AO17+AP17))</f>
        <v>21</v>
      </c>
      <c r="AR17" s="222" t="n">
        <f aca="false">IF((AL17*AN17*AO17*AP17)=0," ",(AL17+AN17+AO17+AP17))</f>
        <v>21.009</v>
      </c>
      <c r="AS17" s="225"/>
      <c r="AT17" s="150"/>
      <c r="AU17" s="151" t="n">
        <f aca="false">IF(ISERROR(RANK(AQ17,AQ$9:$AQ$38,1)),"",RANK(AQ17,$AQ$9:$AQ$38,1))</f>
        <v>10</v>
      </c>
      <c r="AV17" s="151" t="n">
        <f aca="false">IF(ISERROR(RANK(AR17,$AR$9:AR$38,1)),"",RANK(AR17,$AR$9:$AR$38,1))</f>
        <v>10</v>
      </c>
      <c r="AW17" s="226"/>
    </row>
    <row r="18" customFormat="false" ht="15" hidden="false" customHeight="false" outlineLevel="0" collapsed="false">
      <c r="A18" s="121" t="n">
        <f aca="false">Moustiques!A24</f>
        <v>70</v>
      </c>
      <c r="B18" s="153" t="str">
        <f aca="false">Moustiques!B24</f>
        <v>Non classé</v>
      </c>
      <c r="C18" s="211" t="str">
        <f aca="false">Moustiques!C24</f>
        <v>SIRE</v>
      </c>
      <c r="D18" s="138" t="str">
        <f aca="false">Moustiques!D24</f>
        <v>Marceau</v>
      </c>
      <c r="E18" s="139" t="str">
        <f aca="false">Moustiques!E24</f>
        <v>Jura Dolois</v>
      </c>
      <c r="F18" s="212" t="e">
        <f aca="false">Moustiques!F24</f>
        <v>#N/A</v>
      </c>
      <c r="G18" s="213"/>
      <c r="H18" s="142" t="n">
        <f aca="false">Moustiques!H24</f>
        <v>0</v>
      </c>
      <c r="I18" s="214" t="n">
        <f aca="false">5*H18</f>
        <v>0</v>
      </c>
      <c r="J18" s="146" t="str">
        <f aca="false">Moustiques!I24</f>
        <v>10</v>
      </c>
      <c r="K18" s="146" t="n">
        <f aca="false">Moustiques!J24</f>
        <v>0</v>
      </c>
      <c r="L18" s="146" t="n">
        <f aca="false">Moustiques!K24</f>
        <v>0</v>
      </c>
      <c r="M18" s="214" t="n">
        <f aca="false">K18+I18</f>
        <v>0</v>
      </c>
      <c r="N18" s="215" t="str">
        <f aca="false">LEFT((M18/60),1)</f>
        <v>0</v>
      </c>
      <c r="O18" s="215" t="n">
        <f aca="false">M18-(N18*60)</f>
        <v>0</v>
      </c>
      <c r="P18" s="215" t="n">
        <f aca="false">J18+N18</f>
        <v>10</v>
      </c>
      <c r="Q18" s="214" t="n">
        <f aca="false">L18+0</f>
        <v>0</v>
      </c>
      <c r="R18" s="138" t="str">
        <f aca="false">IF(J18&lt;&gt;0,CONCATENATE(IF(P18&gt;9,P18,CONCATENATE(0,P18)),":",IF(O18&gt;9,O18,CONCATENATE(0,O18)),":",IF(Q18&gt;9,Q18,CONCATENATE(0,Q18))," "))</f>
        <v>10:00:00 </v>
      </c>
      <c r="S18" s="215" t="n">
        <f aca="false">IF(J18&lt;&gt;0,(P18*60)+(O18)+(L18/100)," ")</f>
        <v>600</v>
      </c>
      <c r="T18" s="151" t="n">
        <f aca="false">IF(ISERROR(RANK(S18,$S$9:$S$38,1)),0,RANK(S18,$S$9:$S$38,1))</f>
        <v>10</v>
      </c>
      <c r="U18" s="213"/>
      <c r="V18" s="216"/>
      <c r="W18" s="146" t="n">
        <f aca="false">Moustiques!P24</f>
        <v>0</v>
      </c>
      <c r="X18" s="146" t="n">
        <f aca="false">Moustiques!Q24</f>
        <v>0</v>
      </c>
      <c r="Y18" s="146" t="n">
        <f aca="false">Moustiques!R24</f>
        <v>0</v>
      </c>
      <c r="Z18" s="215" t="str">
        <f aca="false">IF((W18*60)+(X18)+(Y18/100)&gt;0,(W18*60)+(X18)+(Y18/100),"")</f>
        <v/>
      </c>
      <c r="AA18" s="217" t="n">
        <f aca="false">IF(ISERROR(RANK(Z18,$Z$9:$Z$38,1)),0,RANK(Z18,$Z$9:$Z$38,1))</f>
        <v>0</v>
      </c>
      <c r="AB18" s="218"/>
      <c r="AC18" s="146" t="str">
        <f aca="false">Moustiques!V24</f>
        <v>6</v>
      </c>
      <c r="AD18" s="146" t="n">
        <f aca="false">Moustiques!W24</f>
        <v>0</v>
      </c>
      <c r="AE18" s="215" t="n">
        <f aca="false">IF(AC18&lt;&gt;0,(AC18+(AD18/100))," ")</f>
        <v>6</v>
      </c>
      <c r="AF18" s="151" t="n">
        <f aca="false">IF(ISERROR(RANK(AE18,$AE$9:$AE$38,1)),0,RANK(AE18,$AE$9:$AE$38,1))</f>
        <v>6</v>
      </c>
      <c r="AG18" s="218"/>
      <c r="AH18" s="219"/>
      <c r="AI18" s="243" t="n">
        <f aca="false">Moustiques!AA24</f>
        <v>0</v>
      </c>
      <c r="AJ18" s="220"/>
      <c r="AK18" s="221" t="n">
        <f aca="false">IF($J$8&gt;0,T18,1)</f>
        <v>10</v>
      </c>
      <c r="AL18" s="222" t="n">
        <f aca="false">IF($J$8&gt;0,T18*1.001,1)</f>
        <v>10.01</v>
      </c>
      <c r="AM18" s="221" t="n">
        <f aca="false">IF($W$8&gt;0,AA18,1)</f>
        <v>1</v>
      </c>
      <c r="AN18" s="222" t="n">
        <f aca="false">IF($W$8&gt;0,AA18*1.001,1)</f>
        <v>1</v>
      </c>
      <c r="AO18" s="223" t="n">
        <f aca="false">IF($AC$8&gt;0,AF18,1)</f>
        <v>6</v>
      </c>
      <c r="AP18" s="223" t="n">
        <f aca="false">IF($AI$8&gt;0,AI18,1)</f>
        <v>1</v>
      </c>
      <c r="AQ18" s="224" t="n">
        <f aca="false">IF((AK18*AM18*AO18*AP18)=0," ",(AK18+AM18+AO18+AP18))</f>
        <v>18</v>
      </c>
      <c r="AR18" s="222" t="n">
        <f aca="false">IF((AL18*AN18*AO18*AP18)=0," ",(AL18+AN18+AO18+AP18))</f>
        <v>18.01</v>
      </c>
      <c r="AS18" s="225"/>
      <c r="AT18" s="150"/>
      <c r="AU18" s="151" t="n">
        <f aca="false">IF(ISERROR(RANK(AQ18,AQ$9:$AQ$38,1)),"",RANK(AQ18,$AQ$9:$AQ$38,1))</f>
        <v>8</v>
      </c>
      <c r="AV18" s="151" t="n">
        <f aca="false">IF(ISERROR(RANK(AR18,$AR$9:AR$38,1)),"",RANK(AR18,$AR$9:$AR$38,1))</f>
        <v>9</v>
      </c>
      <c r="AW18" s="226"/>
    </row>
    <row r="19" customFormat="false" ht="15" hidden="false" customHeight="false" outlineLevel="0" collapsed="false">
      <c r="A19" s="121" t="n">
        <f aca="false">Moustiques!A25</f>
        <v>0</v>
      </c>
      <c r="B19" s="153" t="n">
        <f aca="false">Moustiques!B25</f>
        <v>0</v>
      </c>
      <c r="C19" s="211" t="str">
        <f aca="false">Moustiques!C25</f>
        <v> </v>
      </c>
      <c r="D19" s="138" t="str">
        <f aca="false">Moustiques!D25</f>
        <v> </v>
      </c>
      <c r="E19" s="139" t="str">
        <f aca="false">Moustiques!E25</f>
        <v> </v>
      </c>
      <c r="F19" s="212" t="str">
        <f aca="false">Moustiques!F25</f>
        <v> </v>
      </c>
      <c r="G19" s="213"/>
      <c r="H19" s="142" t="n">
        <f aca="false">Moustiques!H25</f>
        <v>0</v>
      </c>
      <c r="I19" s="214" t="n">
        <f aca="false">5*H19</f>
        <v>0</v>
      </c>
      <c r="J19" s="146" t="n">
        <f aca="false">Moustiques!I25</f>
        <v>0</v>
      </c>
      <c r="K19" s="146" t="n">
        <f aca="false">Moustiques!J25</f>
        <v>0</v>
      </c>
      <c r="L19" s="146" t="n">
        <f aca="false">Moustiques!K25</f>
        <v>0</v>
      </c>
      <c r="M19" s="214" t="n">
        <f aca="false">K19+I19</f>
        <v>0</v>
      </c>
      <c r="N19" s="215" t="str">
        <f aca="false">LEFT((M19/60),1)</f>
        <v>0</v>
      </c>
      <c r="O19" s="215" t="n">
        <f aca="false">M19-(N19*60)</f>
        <v>0</v>
      </c>
      <c r="P19" s="215" t="n">
        <f aca="false">J19+N19</f>
        <v>0</v>
      </c>
      <c r="Q19" s="214" t="n">
        <f aca="false">L19+0</f>
        <v>0</v>
      </c>
      <c r="R19" s="138" t="n">
        <f aca="false">IF(J19&lt;&gt;0,CONCATENATE(IF(P19&gt;9,P19,CONCATENATE(0,P19)),":",IF(O19&gt;9,O19,CONCATENATE(0,O19)),":",IF(Q19&gt;9,Q19,CONCATENATE(0,Q19))," "))</f>
        <v>0</v>
      </c>
      <c r="S19" s="215" t="str">
        <f aca="false">IF(J19&lt;&gt;0,(P19*60)+(O19)+(L19/100)," ")</f>
        <v> </v>
      </c>
      <c r="T19" s="151" t="n">
        <f aca="false">IF(ISERROR(RANK(S19,$S$9:$S$38,1)),0,RANK(S19,$S$9:$S$38,1))</f>
        <v>0</v>
      </c>
      <c r="U19" s="213"/>
      <c r="V19" s="216"/>
      <c r="W19" s="146" t="n">
        <f aca="false">Moustiques!P25</f>
        <v>0</v>
      </c>
      <c r="X19" s="146" t="n">
        <f aca="false">Moustiques!Q25</f>
        <v>0</v>
      </c>
      <c r="Y19" s="146" t="n">
        <f aca="false">Moustiques!R25</f>
        <v>0</v>
      </c>
      <c r="Z19" s="215" t="str">
        <f aca="false">IF((W19*60)+(X19)+(Y19/100)&gt;0,(W19*60)+(X19)+(Y19/100),"")</f>
        <v/>
      </c>
      <c r="AA19" s="217" t="n">
        <f aca="false">IF(ISERROR(RANK(Z19,$Z$9:$Z$38,1)),0,RANK(Z19,$Z$9:$Z$38,1))</f>
        <v>0</v>
      </c>
      <c r="AB19" s="218"/>
      <c r="AC19" s="146" t="n">
        <f aca="false">Moustiques!V25</f>
        <v>0</v>
      </c>
      <c r="AD19" s="146" t="n">
        <f aca="false">Moustiques!W25</f>
        <v>0</v>
      </c>
      <c r="AE19" s="215" t="str">
        <f aca="false">IF(AC19&lt;&gt;0,(AC19+(AD19/100))," ")</f>
        <v> </v>
      </c>
      <c r="AF19" s="151" t="n">
        <f aca="false">IF(ISERROR(RANK(AE19,$AE$9:$AE$38,1)),0,RANK(AE19,$AE$9:$AE$38,1))</f>
        <v>0</v>
      </c>
      <c r="AG19" s="218"/>
      <c r="AH19" s="219"/>
      <c r="AI19" s="243" t="n">
        <f aca="false">Moustiques!AA25</f>
        <v>0</v>
      </c>
      <c r="AJ19" s="220"/>
      <c r="AK19" s="221" t="n">
        <f aca="false">IF($J$8&gt;0,T19,1)</f>
        <v>0</v>
      </c>
      <c r="AL19" s="222" t="n">
        <f aca="false">IF($J$8&gt;0,T19*1.001,1)</f>
        <v>0</v>
      </c>
      <c r="AM19" s="221" t="n">
        <f aca="false">IF($W$8&gt;0,AA19,1)</f>
        <v>1</v>
      </c>
      <c r="AN19" s="222" t="n">
        <f aca="false">IF($W$8&gt;0,AA19*1.001,1)</f>
        <v>1</v>
      </c>
      <c r="AO19" s="223" t="n">
        <f aca="false">IF($AC$8&gt;0,AF19,1)</f>
        <v>0</v>
      </c>
      <c r="AP19" s="223" t="n">
        <f aca="false">IF($AI$8&gt;0,AI19,1)</f>
        <v>1</v>
      </c>
      <c r="AQ19" s="224" t="str">
        <f aca="false">IF((AK19*AM19*AO19*AP19)=0," ",(AK19+AM19+AO19+AP19))</f>
        <v> </v>
      </c>
      <c r="AR19" s="222" t="str">
        <f aca="false">IF((AL19*AN19*AO19*AP19)=0," ",(AL19+AN19+AO19+AP19))</f>
        <v> </v>
      </c>
      <c r="AS19" s="225"/>
      <c r="AT19" s="150"/>
      <c r="AU19" s="151" t="str">
        <f aca="false">IF(ISERROR(RANK(AQ19,AQ$9:$AQ$38,1)),"",RANK(AQ19,$AQ$9:$AQ$38,1))</f>
        <v/>
      </c>
      <c r="AV19" s="151" t="str">
        <f aca="false">IF(ISERROR(RANK(AR19,$AR$9:AR$38,1)),"",RANK(AR19,$AR$9:$AR$38,1))</f>
        <v/>
      </c>
      <c r="AW19" s="226"/>
    </row>
    <row r="20" customFormat="false" ht="15" hidden="false" customHeight="false" outlineLevel="0" collapsed="false">
      <c r="A20" s="121" t="n">
        <f aca="false">Moustiques!A26</f>
        <v>0</v>
      </c>
      <c r="B20" s="153" t="n">
        <f aca="false">Moustiques!B26</f>
        <v>0</v>
      </c>
      <c r="C20" s="211" t="str">
        <f aca="false">Moustiques!C26</f>
        <v> </v>
      </c>
      <c r="D20" s="138" t="str">
        <f aca="false">Moustiques!D26</f>
        <v> </v>
      </c>
      <c r="E20" s="139" t="str">
        <f aca="false">Moustiques!E26</f>
        <v> </v>
      </c>
      <c r="F20" s="212" t="str">
        <f aca="false">Moustiques!F26</f>
        <v> </v>
      </c>
      <c r="G20" s="213"/>
      <c r="H20" s="142" t="n">
        <f aca="false">Moustiques!H26</f>
        <v>0</v>
      </c>
      <c r="I20" s="214" t="n">
        <f aca="false">5*H20</f>
        <v>0</v>
      </c>
      <c r="J20" s="146" t="n">
        <f aca="false">Moustiques!I26</f>
        <v>0</v>
      </c>
      <c r="K20" s="146" t="n">
        <f aca="false">Moustiques!J26</f>
        <v>0</v>
      </c>
      <c r="L20" s="146" t="n">
        <f aca="false">Moustiques!K26</f>
        <v>0</v>
      </c>
      <c r="M20" s="214" t="n">
        <f aca="false">K20+I20</f>
        <v>0</v>
      </c>
      <c r="N20" s="215" t="str">
        <f aca="false">LEFT((M20/60),1)</f>
        <v>0</v>
      </c>
      <c r="O20" s="215" t="n">
        <f aca="false">M20-(N20*60)</f>
        <v>0</v>
      </c>
      <c r="P20" s="215" t="n">
        <f aca="false">J20+N20</f>
        <v>0</v>
      </c>
      <c r="Q20" s="214" t="n">
        <f aca="false">L20+0</f>
        <v>0</v>
      </c>
      <c r="R20" s="138" t="n">
        <f aca="false">IF(J20&lt;&gt;0,CONCATENATE(IF(P20&gt;9,P20,CONCATENATE(0,P20)),":",IF(O20&gt;9,O20,CONCATENATE(0,O20)),":",IF(Q20&gt;9,Q20,CONCATENATE(0,Q20))," "))</f>
        <v>0</v>
      </c>
      <c r="S20" s="215" t="str">
        <f aca="false">IF(J20&lt;&gt;0,(P20*60)+(O20)+(L20/100)," ")</f>
        <v> </v>
      </c>
      <c r="T20" s="151" t="n">
        <f aca="false">IF(ISERROR(RANK(S20,$S$9:$S$38,1)),0,RANK(S20,$S$9:$S$38,1))</f>
        <v>0</v>
      </c>
      <c r="U20" s="213"/>
      <c r="V20" s="216"/>
      <c r="W20" s="146" t="n">
        <f aca="false">Moustiques!P26</f>
        <v>0</v>
      </c>
      <c r="X20" s="146" t="n">
        <f aca="false">Moustiques!Q26</f>
        <v>0</v>
      </c>
      <c r="Y20" s="146" t="n">
        <f aca="false">Moustiques!R26</f>
        <v>0</v>
      </c>
      <c r="Z20" s="215" t="str">
        <f aca="false">IF((W20*60)+(X20)+(Y20/100)&gt;0,(W20*60)+(X20)+(Y20/100),"")</f>
        <v/>
      </c>
      <c r="AA20" s="217" t="n">
        <f aca="false">IF(ISERROR(RANK(Z20,$Z$9:$Z$38,1)),0,RANK(Z20,$Z$9:$Z$38,1))</f>
        <v>0</v>
      </c>
      <c r="AB20" s="218"/>
      <c r="AC20" s="146" t="n">
        <f aca="false">Moustiques!V26</f>
        <v>0</v>
      </c>
      <c r="AD20" s="146" t="n">
        <f aca="false">Moustiques!W26</f>
        <v>0</v>
      </c>
      <c r="AE20" s="215" t="str">
        <f aca="false">IF(AC20&lt;&gt;0,(AC20+(AD20/100))," ")</f>
        <v> </v>
      </c>
      <c r="AF20" s="151" t="n">
        <f aca="false">IF(ISERROR(RANK(AE20,$AE$9:$AE$38,1)),0,RANK(AE20,$AE$9:$AE$38,1))</f>
        <v>0</v>
      </c>
      <c r="AG20" s="218"/>
      <c r="AH20" s="219"/>
      <c r="AI20" s="243" t="n">
        <f aca="false">Moustiques!AA26</f>
        <v>0</v>
      </c>
      <c r="AJ20" s="220"/>
      <c r="AK20" s="221" t="n">
        <f aca="false">IF($J$8&gt;0,T20,1)</f>
        <v>0</v>
      </c>
      <c r="AL20" s="222" t="n">
        <f aca="false">IF($J$8&gt;0,T20*1.001,1)</f>
        <v>0</v>
      </c>
      <c r="AM20" s="221" t="n">
        <f aca="false">IF($W$8&gt;0,AA20,1)</f>
        <v>1</v>
      </c>
      <c r="AN20" s="222" t="n">
        <f aca="false">IF($W$8&gt;0,AA20*1.001,1)</f>
        <v>1</v>
      </c>
      <c r="AO20" s="223" t="n">
        <f aca="false">IF($AC$8&gt;0,AF20,1)</f>
        <v>0</v>
      </c>
      <c r="AP20" s="223" t="n">
        <f aca="false">IF($AI$8&gt;0,AI20,1)</f>
        <v>1</v>
      </c>
      <c r="AQ20" s="224" t="str">
        <f aca="false">IF((AK20*AM20*AO20*AP20)=0," ",(AK20+AM20+AO20+AP20))</f>
        <v> </v>
      </c>
      <c r="AR20" s="222" t="str">
        <f aca="false">IF((AL20*AN20*AO20*AP20)=0," ",(AL20+AN20+AO20+AP20))</f>
        <v> </v>
      </c>
      <c r="AS20" s="225"/>
      <c r="AT20" s="150"/>
      <c r="AU20" s="151" t="str">
        <f aca="false">IF(ISERROR(RANK(AQ20,AQ$9:$AQ$38,1)),"",RANK(AQ20,$AQ$9:$AQ$38,1))</f>
        <v/>
      </c>
      <c r="AV20" s="151" t="str">
        <f aca="false">IF(ISERROR(RANK(AR20,$AR$9:AR$38,1)),"",RANK(AR20,$AR$9:$AR$38,1))</f>
        <v/>
      </c>
      <c r="AW20" s="226"/>
    </row>
    <row r="21" customFormat="false" ht="15" hidden="false" customHeight="false" outlineLevel="0" collapsed="false">
      <c r="A21" s="121" t="n">
        <f aca="false">Moustiques!A27</f>
        <v>0</v>
      </c>
      <c r="B21" s="153" t="n">
        <f aca="false">Moustiques!B27</f>
        <v>0</v>
      </c>
      <c r="C21" s="211" t="str">
        <f aca="false">Moustiques!C27</f>
        <v> </v>
      </c>
      <c r="D21" s="138" t="str">
        <f aca="false">Moustiques!D27</f>
        <v> </v>
      </c>
      <c r="E21" s="139" t="str">
        <f aca="false">Moustiques!E27</f>
        <v> </v>
      </c>
      <c r="F21" s="212" t="str">
        <f aca="false">Moustiques!F27</f>
        <v> </v>
      </c>
      <c r="G21" s="213"/>
      <c r="H21" s="142" t="n">
        <f aca="false">Moustiques!H27</f>
        <v>0</v>
      </c>
      <c r="I21" s="214" t="n">
        <f aca="false">5*H21</f>
        <v>0</v>
      </c>
      <c r="J21" s="146" t="n">
        <f aca="false">Moustiques!I27</f>
        <v>0</v>
      </c>
      <c r="K21" s="146" t="n">
        <f aca="false">Moustiques!J27</f>
        <v>0</v>
      </c>
      <c r="L21" s="146" t="n">
        <f aca="false">Moustiques!K27</f>
        <v>0</v>
      </c>
      <c r="M21" s="214" t="n">
        <f aca="false">K21+I21</f>
        <v>0</v>
      </c>
      <c r="N21" s="215" t="str">
        <f aca="false">LEFT((M21/60),1)</f>
        <v>0</v>
      </c>
      <c r="O21" s="215" t="n">
        <f aca="false">M21-(N21*60)</f>
        <v>0</v>
      </c>
      <c r="P21" s="215" t="n">
        <f aca="false">J21+N21</f>
        <v>0</v>
      </c>
      <c r="Q21" s="214" t="n">
        <f aca="false">L21+0</f>
        <v>0</v>
      </c>
      <c r="R21" s="138" t="n">
        <f aca="false">IF(J21&lt;&gt;0,CONCATENATE(IF(P21&gt;9,P21,CONCATENATE(0,P21)),":",IF(O21&gt;9,O21,CONCATENATE(0,O21)),":",IF(Q21&gt;9,Q21,CONCATENATE(0,Q21))," "))</f>
        <v>0</v>
      </c>
      <c r="S21" s="215" t="str">
        <f aca="false">IF(J21&lt;&gt;0,(P21*60)+(O21)+(L21/100)," ")</f>
        <v> </v>
      </c>
      <c r="T21" s="151" t="n">
        <f aca="false">IF(ISERROR(RANK(S21,$S$9:$S$38,1)),0,RANK(S21,$S$9:$S$38,1))</f>
        <v>0</v>
      </c>
      <c r="U21" s="213"/>
      <c r="V21" s="216"/>
      <c r="W21" s="146" t="n">
        <f aca="false">Moustiques!P27</f>
        <v>0</v>
      </c>
      <c r="X21" s="146" t="n">
        <f aca="false">Moustiques!Q27</f>
        <v>0</v>
      </c>
      <c r="Y21" s="146" t="n">
        <f aca="false">Moustiques!R27</f>
        <v>0</v>
      </c>
      <c r="Z21" s="215" t="str">
        <f aca="false">IF((W21*60)+(X21)+(Y21/100)&gt;0,(W21*60)+(X21)+(Y21/100),"")</f>
        <v/>
      </c>
      <c r="AA21" s="217" t="n">
        <f aca="false">IF(ISERROR(RANK(Z21,$Z$9:$Z$38,1)),0,RANK(Z21,$Z$9:$Z$38,1))</f>
        <v>0</v>
      </c>
      <c r="AB21" s="218"/>
      <c r="AC21" s="146" t="n">
        <f aca="false">Moustiques!V27</f>
        <v>0</v>
      </c>
      <c r="AD21" s="146" t="n">
        <f aca="false">Moustiques!W27</f>
        <v>0</v>
      </c>
      <c r="AE21" s="215" t="str">
        <f aca="false">IF(AC21&lt;&gt;0,(AC21+(AD21/100))," ")</f>
        <v> </v>
      </c>
      <c r="AF21" s="151" t="n">
        <f aca="false">IF(ISERROR(RANK(AE21,$AE$9:$AE$38,1)),0,RANK(AE21,$AE$9:$AE$38,1))</f>
        <v>0</v>
      </c>
      <c r="AG21" s="218"/>
      <c r="AH21" s="219"/>
      <c r="AI21" s="243" t="n">
        <f aca="false">Moustiques!AA27</f>
        <v>0</v>
      </c>
      <c r="AJ21" s="220"/>
      <c r="AK21" s="221" t="n">
        <f aca="false">IF($J$8&gt;0,T21,1)</f>
        <v>0</v>
      </c>
      <c r="AL21" s="222" t="n">
        <f aca="false">IF($J$8&gt;0,T21*1.001,1)</f>
        <v>0</v>
      </c>
      <c r="AM21" s="221" t="n">
        <f aca="false">IF($W$8&gt;0,AA21,1)</f>
        <v>1</v>
      </c>
      <c r="AN21" s="222" t="n">
        <f aca="false">IF($W$8&gt;0,AA21*1.001,1)</f>
        <v>1</v>
      </c>
      <c r="AO21" s="223" t="n">
        <f aca="false">IF($AC$8&gt;0,AF21,1)</f>
        <v>0</v>
      </c>
      <c r="AP21" s="223" t="n">
        <f aca="false">IF($AI$8&gt;0,AI21,1)</f>
        <v>1</v>
      </c>
      <c r="AQ21" s="224" t="str">
        <f aca="false">IF((AK21*AM21*AO21*AP21)=0," ",(AK21+AM21+AO21+AP21))</f>
        <v> </v>
      </c>
      <c r="AR21" s="222" t="str">
        <f aca="false">IF((AL21*AN21*AO21*AP21)=0," ",(AL21+AN21+AO21+AP21))</f>
        <v> </v>
      </c>
      <c r="AS21" s="225"/>
      <c r="AT21" s="150"/>
      <c r="AU21" s="151" t="str">
        <f aca="false">IF(ISERROR(RANK(AQ21,AQ$9:$AQ$38,1)),"",RANK(AQ21,$AQ$9:$AQ$38,1))</f>
        <v/>
      </c>
      <c r="AV21" s="151" t="str">
        <f aca="false">IF(ISERROR(RANK(AR21,$AR$9:AR$38,1)),"",RANK(AR21,$AR$9:$AR$38,1))</f>
        <v/>
      </c>
      <c r="AW21" s="226"/>
    </row>
    <row r="22" customFormat="false" ht="15" hidden="false" customHeight="false" outlineLevel="0" collapsed="false">
      <c r="A22" s="121" t="n">
        <f aca="false">Moustiques!A28</f>
        <v>0</v>
      </c>
      <c r="B22" s="153" t="n">
        <f aca="false">Moustiques!B28</f>
        <v>0</v>
      </c>
      <c r="C22" s="211" t="str">
        <f aca="false">Moustiques!C28</f>
        <v> </v>
      </c>
      <c r="D22" s="138" t="str">
        <f aca="false">Moustiques!D28</f>
        <v> </v>
      </c>
      <c r="E22" s="139" t="str">
        <f aca="false">Moustiques!E28</f>
        <v> </v>
      </c>
      <c r="F22" s="212" t="str">
        <f aca="false">Moustiques!F28</f>
        <v> </v>
      </c>
      <c r="G22" s="213"/>
      <c r="H22" s="142" t="n">
        <f aca="false">Moustiques!H28</f>
        <v>0</v>
      </c>
      <c r="I22" s="214" t="n">
        <f aca="false">5*H22</f>
        <v>0</v>
      </c>
      <c r="J22" s="146" t="n">
        <f aca="false">Moustiques!I28</f>
        <v>0</v>
      </c>
      <c r="K22" s="146" t="n">
        <f aca="false">Moustiques!J28</f>
        <v>0</v>
      </c>
      <c r="L22" s="146" t="n">
        <f aca="false">Moustiques!K28</f>
        <v>0</v>
      </c>
      <c r="M22" s="214" t="n">
        <f aca="false">K22+I22</f>
        <v>0</v>
      </c>
      <c r="N22" s="215" t="str">
        <f aca="false">LEFT((M22/60),1)</f>
        <v>0</v>
      </c>
      <c r="O22" s="215" t="n">
        <f aca="false">M22-(N22*60)</f>
        <v>0</v>
      </c>
      <c r="P22" s="215" t="n">
        <f aca="false">J22+N22</f>
        <v>0</v>
      </c>
      <c r="Q22" s="214" t="n">
        <f aca="false">L22+0</f>
        <v>0</v>
      </c>
      <c r="R22" s="138" t="n">
        <f aca="false">IF(J22&lt;&gt;0,CONCATENATE(IF(P22&gt;9,P22,CONCATENATE(0,P22)),":",IF(O22&gt;9,O22,CONCATENATE(0,O22)),":",IF(Q22&gt;9,Q22,CONCATENATE(0,Q22))," "))</f>
        <v>0</v>
      </c>
      <c r="S22" s="215" t="str">
        <f aca="false">IF(J22&lt;&gt;0,(P22*60)+(O22)+(L22/100)," ")</f>
        <v> </v>
      </c>
      <c r="T22" s="151" t="n">
        <f aca="false">IF(ISERROR(RANK(S22,$S$9:$S$38,1)),0,RANK(S22,$S$9:$S$38,1))</f>
        <v>0</v>
      </c>
      <c r="U22" s="213"/>
      <c r="V22" s="216"/>
      <c r="W22" s="146" t="n">
        <f aca="false">Moustiques!P28</f>
        <v>0</v>
      </c>
      <c r="X22" s="146" t="n">
        <f aca="false">Moustiques!Q28</f>
        <v>0</v>
      </c>
      <c r="Y22" s="146" t="n">
        <f aca="false">Moustiques!R28</f>
        <v>0</v>
      </c>
      <c r="Z22" s="215" t="str">
        <f aca="false">IF((W22*60)+(X22)+(Y22/100)&gt;0,(W22*60)+(X22)+(Y22/100),"")</f>
        <v/>
      </c>
      <c r="AA22" s="217" t="n">
        <f aca="false">IF(ISERROR(RANK(Z22,$Z$9:$Z$38,1)),0,RANK(Z22,$Z$9:$Z$38,1))</f>
        <v>0</v>
      </c>
      <c r="AB22" s="218"/>
      <c r="AC22" s="146" t="n">
        <f aca="false">Moustiques!V28</f>
        <v>0</v>
      </c>
      <c r="AD22" s="146" t="n">
        <f aca="false">Moustiques!W28</f>
        <v>0</v>
      </c>
      <c r="AE22" s="215" t="str">
        <f aca="false">IF(AC22&lt;&gt;0,(AC22+(AD22/100))," ")</f>
        <v> </v>
      </c>
      <c r="AF22" s="151" t="n">
        <f aca="false">IF(ISERROR(RANK(AE22,$AE$9:$AE$38,1)),0,RANK(AE22,$AE$9:$AE$38,1))</f>
        <v>0</v>
      </c>
      <c r="AG22" s="218"/>
      <c r="AH22" s="219"/>
      <c r="AI22" s="243" t="n">
        <f aca="false">Moustiques!AA28</f>
        <v>0</v>
      </c>
      <c r="AJ22" s="220"/>
      <c r="AK22" s="221" t="n">
        <f aca="false">IF($J$8&gt;0,T22,1)</f>
        <v>0</v>
      </c>
      <c r="AL22" s="222" t="n">
        <f aca="false">IF($J$8&gt;0,T22*1.001,1)</f>
        <v>0</v>
      </c>
      <c r="AM22" s="221" t="n">
        <f aca="false">IF($W$8&gt;0,AA22,1)</f>
        <v>1</v>
      </c>
      <c r="AN22" s="222" t="n">
        <f aca="false">IF($W$8&gt;0,AA22*1.001,1)</f>
        <v>1</v>
      </c>
      <c r="AO22" s="223" t="n">
        <f aca="false">IF($AC$8&gt;0,AF22,1)</f>
        <v>0</v>
      </c>
      <c r="AP22" s="223" t="n">
        <f aca="false">IF($AI$8&gt;0,AI22,1)</f>
        <v>1</v>
      </c>
      <c r="AQ22" s="224" t="str">
        <f aca="false">IF((AK22*AM22*AO22*AP22)=0," ",(AK22+AM22+AO22+AP22))</f>
        <v> </v>
      </c>
      <c r="AR22" s="222" t="str">
        <f aca="false">IF((AL22*AN22*AO22*AP22)=0," ",(AL22+AN22+AO22+AP22))</f>
        <v> </v>
      </c>
      <c r="AS22" s="225"/>
      <c r="AT22" s="150"/>
      <c r="AU22" s="151" t="str">
        <f aca="false">IF(ISERROR(RANK(AQ22,AQ$9:$AQ$38,1)),"",RANK(AQ22,$AQ$9:$AQ$38,1))</f>
        <v/>
      </c>
      <c r="AV22" s="151" t="str">
        <f aca="false">IF(ISERROR(RANK(AR22,$AR$9:AR$38,1)),"",RANK(AR22,$AR$9:$AR$38,1))</f>
        <v/>
      </c>
      <c r="AW22" s="226"/>
    </row>
    <row r="23" customFormat="false" ht="15" hidden="false" customHeight="false" outlineLevel="0" collapsed="false">
      <c r="A23" s="121" t="n">
        <f aca="false">Moustiques!A29</f>
        <v>0</v>
      </c>
      <c r="B23" s="153" t="n">
        <f aca="false">Moustiques!B29</f>
        <v>0</v>
      </c>
      <c r="C23" s="211" t="str">
        <f aca="false">Moustiques!C29</f>
        <v> </v>
      </c>
      <c r="D23" s="138" t="str">
        <f aca="false">Moustiques!D29</f>
        <v> </v>
      </c>
      <c r="E23" s="139" t="str">
        <f aca="false">Moustiques!E29</f>
        <v> </v>
      </c>
      <c r="F23" s="212" t="str">
        <f aca="false">Moustiques!F29</f>
        <v> </v>
      </c>
      <c r="G23" s="213"/>
      <c r="H23" s="142" t="n">
        <f aca="false">Moustiques!H29</f>
        <v>0</v>
      </c>
      <c r="I23" s="214" t="n">
        <f aca="false">5*H23</f>
        <v>0</v>
      </c>
      <c r="J23" s="146" t="n">
        <f aca="false">Moustiques!I29</f>
        <v>0</v>
      </c>
      <c r="K23" s="146" t="n">
        <f aca="false">Moustiques!J29</f>
        <v>0</v>
      </c>
      <c r="L23" s="146" t="n">
        <f aca="false">Moustiques!K29</f>
        <v>0</v>
      </c>
      <c r="M23" s="214" t="n">
        <f aca="false">K23+I23</f>
        <v>0</v>
      </c>
      <c r="N23" s="215" t="str">
        <f aca="false">LEFT((M23/60),1)</f>
        <v>0</v>
      </c>
      <c r="O23" s="215" t="n">
        <f aca="false">M23-(N23*60)</f>
        <v>0</v>
      </c>
      <c r="P23" s="215" t="n">
        <f aca="false">J23+N23</f>
        <v>0</v>
      </c>
      <c r="Q23" s="214" t="n">
        <f aca="false">L23+0</f>
        <v>0</v>
      </c>
      <c r="R23" s="138" t="n">
        <f aca="false">IF(J23&lt;&gt;0,CONCATENATE(IF(P23&gt;9,P23,CONCATENATE(0,P23)),":",IF(O23&gt;9,O23,CONCATENATE(0,O23)),":",IF(Q23&gt;9,Q23,CONCATENATE(0,Q23))," "))</f>
        <v>0</v>
      </c>
      <c r="S23" s="215" t="str">
        <f aca="false">IF(J23&lt;&gt;0,(P23*60)+(O23)+(L23/100)," ")</f>
        <v> </v>
      </c>
      <c r="T23" s="151" t="n">
        <f aca="false">IF(ISERROR(RANK(S23,$S$9:$S$38,1)),0,RANK(S23,$S$9:$S$38,1))</f>
        <v>0</v>
      </c>
      <c r="U23" s="213"/>
      <c r="V23" s="216"/>
      <c r="W23" s="146" t="n">
        <f aca="false">Moustiques!P29</f>
        <v>0</v>
      </c>
      <c r="X23" s="146" t="n">
        <f aca="false">Moustiques!Q29</f>
        <v>0</v>
      </c>
      <c r="Y23" s="146" t="n">
        <f aca="false">Moustiques!R29</f>
        <v>0</v>
      </c>
      <c r="Z23" s="215" t="str">
        <f aca="false">IF((W23*60)+(X23)+(Y23/100)&gt;0,(W23*60)+(X23)+(Y23/100),"")</f>
        <v/>
      </c>
      <c r="AA23" s="217" t="n">
        <f aca="false">IF(ISERROR(RANK(Z23,$Z$9:$Z$38,1)),0,RANK(Z23,$Z$9:$Z$38,1))</f>
        <v>0</v>
      </c>
      <c r="AB23" s="218"/>
      <c r="AC23" s="146" t="n">
        <f aca="false">Moustiques!V29</f>
        <v>0</v>
      </c>
      <c r="AD23" s="146" t="n">
        <f aca="false">Moustiques!W29</f>
        <v>0</v>
      </c>
      <c r="AE23" s="215" t="str">
        <f aca="false">IF(AC23&lt;&gt;0,(AC23+(AD23/100))," ")</f>
        <v> </v>
      </c>
      <c r="AF23" s="151" t="n">
        <f aca="false">IF(ISERROR(RANK(AE23,$AE$9:$AE$38,1)),0,RANK(AE23,$AE$9:$AE$38,1))</f>
        <v>0</v>
      </c>
      <c r="AG23" s="218"/>
      <c r="AH23" s="219"/>
      <c r="AI23" s="243" t="n">
        <f aca="false">Moustiques!AA29</f>
        <v>0</v>
      </c>
      <c r="AJ23" s="220"/>
      <c r="AK23" s="221" t="n">
        <f aca="false">IF($J$8&gt;0,T23,1)</f>
        <v>0</v>
      </c>
      <c r="AL23" s="222" t="n">
        <f aca="false">IF($J$8&gt;0,T23*1.001,1)</f>
        <v>0</v>
      </c>
      <c r="AM23" s="221" t="n">
        <f aca="false">IF($W$8&gt;0,AA23,1)</f>
        <v>1</v>
      </c>
      <c r="AN23" s="222" t="n">
        <f aca="false">IF($W$8&gt;0,AA23*1.001,1)</f>
        <v>1</v>
      </c>
      <c r="AO23" s="223" t="n">
        <f aca="false">IF($AC$8&gt;0,AF23,1)</f>
        <v>0</v>
      </c>
      <c r="AP23" s="223" t="n">
        <f aca="false">IF($AI$8&gt;0,AI23,1)</f>
        <v>1</v>
      </c>
      <c r="AQ23" s="224" t="str">
        <f aca="false">IF((AK23*AM23*AO23*AP23)=0," ",(AK23+AM23+AO23+AP23))</f>
        <v> </v>
      </c>
      <c r="AR23" s="222" t="str">
        <f aca="false">IF((AL23*AN23*AO23*AP23)=0," ",(AL23+AN23+AO23+AP23))</f>
        <v> </v>
      </c>
      <c r="AS23" s="225"/>
      <c r="AT23" s="150"/>
      <c r="AU23" s="151" t="str">
        <f aca="false">IF(ISERROR(RANK(AQ23,AQ$9:$AQ$38,1)),"",RANK(AQ23,$AQ$9:$AQ$38,1))</f>
        <v/>
      </c>
      <c r="AV23" s="151" t="str">
        <f aca="false">IF(ISERROR(RANK(AR23,$AR$9:AR$38,1)),"",RANK(AR23,$AR$9:$AR$38,1))</f>
        <v/>
      </c>
      <c r="AW23" s="102"/>
    </row>
    <row r="24" customFormat="false" ht="15" hidden="false" customHeight="false" outlineLevel="0" collapsed="false">
      <c r="A24" s="121" t="n">
        <f aca="false">Moustiques!A30</f>
        <v>0</v>
      </c>
      <c r="B24" s="153" t="n">
        <f aca="false">Moustiques!B30</f>
        <v>0</v>
      </c>
      <c r="C24" s="211" t="str">
        <f aca="false">Moustiques!C30</f>
        <v> </v>
      </c>
      <c r="D24" s="138" t="str">
        <f aca="false">Moustiques!D30</f>
        <v> </v>
      </c>
      <c r="E24" s="139" t="str">
        <f aca="false">Moustiques!E30</f>
        <v> </v>
      </c>
      <c r="F24" s="212" t="str">
        <f aca="false">Moustiques!F30</f>
        <v> </v>
      </c>
      <c r="G24" s="213"/>
      <c r="H24" s="142" t="n">
        <f aca="false">Moustiques!H30</f>
        <v>0</v>
      </c>
      <c r="I24" s="214" t="n">
        <f aca="false">5*H24</f>
        <v>0</v>
      </c>
      <c r="J24" s="146" t="n">
        <f aca="false">Moustiques!I30</f>
        <v>0</v>
      </c>
      <c r="K24" s="146" t="n">
        <f aca="false">Moustiques!J30</f>
        <v>0</v>
      </c>
      <c r="L24" s="146" t="n">
        <f aca="false">Moustiques!K30</f>
        <v>0</v>
      </c>
      <c r="M24" s="214" t="n">
        <f aca="false">K24+I24</f>
        <v>0</v>
      </c>
      <c r="N24" s="215" t="str">
        <f aca="false">LEFT((M24/60),1)</f>
        <v>0</v>
      </c>
      <c r="O24" s="215" t="n">
        <f aca="false">M24-(N24*60)</f>
        <v>0</v>
      </c>
      <c r="P24" s="215" t="n">
        <f aca="false">J24+N24</f>
        <v>0</v>
      </c>
      <c r="Q24" s="214" t="n">
        <f aca="false">L24+0</f>
        <v>0</v>
      </c>
      <c r="R24" s="138" t="n">
        <f aca="false">IF(J24&lt;&gt;0,CONCATENATE(IF(P24&gt;9,P24,CONCATENATE(0,P24)),":",IF(O24&gt;9,O24,CONCATENATE(0,O24)),":",IF(Q24&gt;9,Q24,CONCATENATE(0,Q24))," "))</f>
        <v>0</v>
      </c>
      <c r="S24" s="215" t="str">
        <f aca="false">IF(J24&lt;&gt;0,(P24*60)+(O24)+(L24/100)," ")</f>
        <v> </v>
      </c>
      <c r="T24" s="151" t="n">
        <f aca="false">IF(ISERROR(RANK(S24,$S$9:$S$38,1)),0,RANK(S24,$S$9:$S$38,1))</f>
        <v>0</v>
      </c>
      <c r="U24" s="213"/>
      <c r="V24" s="216"/>
      <c r="W24" s="146" t="n">
        <f aca="false">Moustiques!P30</f>
        <v>0</v>
      </c>
      <c r="X24" s="146" t="n">
        <f aca="false">Moustiques!Q30</f>
        <v>0</v>
      </c>
      <c r="Y24" s="146" t="n">
        <f aca="false">Moustiques!R30</f>
        <v>0</v>
      </c>
      <c r="Z24" s="215" t="str">
        <f aca="false">IF((W24*60)+(X24)+(Y24/100)&gt;0,(W24*60)+(X24)+(Y24/100),"")</f>
        <v/>
      </c>
      <c r="AA24" s="217" t="n">
        <f aca="false">IF(ISERROR(RANK(Z24,$Z$9:$Z$38,1)),0,RANK(Z24,$Z$9:$Z$38,1))</f>
        <v>0</v>
      </c>
      <c r="AB24" s="218"/>
      <c r="AC24" s="146" t="n">
        <f aca="false">Moustiques!V30</f>
        <v>0</v>
      </c>
      <c r="AD24" s="146" t="n">
        <f aca="false">Moustiques!W30</f>
        <v>0</v>
      </c>
      <c r="AE24" s="215" t="str">
        <f aca="false">IF(AC24&lt;&gt;0,(AC24+(AD24/100))," ")</f>
        <v> </v>
      </c>
      <c r="AF24" s="151" t="n">
        <f aca="false">IF(ISERROR(RANK(AE24,$AE$9:$AE$38,1)),0,RANK(AE24,$AE$9:$AE$38,1))</f>
        <v>0</v>
      </c>
      <c r="AG24" s="218"/>
      <c r="AH24" s="219"/>
      <c r="AI24" s="243" t="n">
        <f aca="false">Moustiques!AA30</f>
        <v>0</v>
      </c>
      <c r="AJ24" s="220"/>
      <c r="AK24" s="221" t="n">
        <f aca="false">IF($J$8&gt;0,T24,1)</f>
        <v>0</v>
      </c>
      <c r="AL24" s="222" t="n">
        <f aca="false">IF($J$8&gt;0,T24*1.001,1)</f>
        <v>0</v>
      </c>
      <c r="AM24" s="221" t="n">
        <f aca="false">IF($W$8&gt;0,AA24,1)</f>
        <v>1</v>
      </c>
      <c r="AN24" s="222" t="n">
        <f aca="false">IF($W$8&gt;0,AA24*1.001,1)</f>
        <v>1</v>
      </c>
      <c r="AO24" s="223" t="n">
        <f aca="false">IF($AC$8&gt;0,AF24,1)</f>
        <v>0</v>
      </c>
      <c r="AP24" s="223" t="n">
        <f aca="false">IF($AI$8&gt;0,AI24,1)</f>
        <v>1</v>
      </c>
      <c r="AQ24" s="224" t="str">
        <f aca="false">IF((AK24*AM24*AO24*AP24)=0," ",(AK24+AM24+AO24+AP24))</f>
        <v> </v>
      </c>
      <c r="AR24" s="222" t="str">
        <f aca="false">IF((AL24*AN24*AO24*AP24)=0," ",(AL24+AN24+AO24+AP24))</f>
        <v> </v>
      </c>
      <c r="AS24" s="225"/>
      <c r="AT24" s="150"/>
      <c r="AU24" s="151" t="str">
        <f aca="false">IF(ISERROR(RANK(AQ24,AQ$9:$AQ$38,1)),"",RANK(AQ24,$AQ$9:$AQ$38,1))</f>
        <v/>
      </c>
      <c r="AV24" s="151" t="str">
        <f aca="false">IF(ISERROR(RANK(AR24,$AR$9:AR$38,1)),"",RANK(AR24,$AR$9:$AR$38,1))</f>
        <v/>
      </c>
      <c r="AW24" s="102"/>
    </row>
    <row r="25" customFormat="false" ht="15" hidden="false" customHeight="false" outlineLevel="0" collapsed="false">
      <c r="A25" s="121" t="n">
        <f aca="false">Moustiques!A31</f>
        <v>0</v>
      </c>
      <c r="B25" s="153" t="n">
        <f aca="false">Moustiques!B31</f>
        <v>0</v>
      </c>
      <c r="C25" s="211" t="str">
        <f aca="false">Moustiques!C31</f>
        <v> </v>
      </c>
      <c r="D25" s="138" t="str">
        <f aca="false">Moustiques!D31</f>
        <v> </v>
      </c>
      <c r="E25" s="139" t="str">
        <f aca="false">Moustiques!E31</f>
        <v> </v>
      </c>
      <c r="F25" s="212" t="str">
        <f aca="false">Moustiques!F31</f>
        <v> </v>
      </c>
      <c r="G25" s="213"/>
      <c r="H25" s="142" t="n">
        <f aca="false">Moustiques!H31</f>
        <v>0</v>
      </c>
      <c r="I25" s="214" t="n">
        <f aca="false">5*H25</f>
        <v>0</v>
      </c>
      <c r="J25" s="146" t="n">
        <f aca="false">Moustiques!I31</f>
        <v>0</v>
      </c>
      <c r="K25" s="146" t="n">
        <f aca="false">Moustiques!J31</f>
        <v>0</v>
      </c>
      <c r="L25" s="146" t="n">
        <f aca="false">Moustiques!K31</f>
        <v>0</v>
      </c>
      <c r="M25" s="214" t="n">
        <f aca="false">K25+I25</f>
        <v>0</v>
      </c>
      <c r="N25" s="215" t="str">
        <f aca="false">LEFT((M25/60),1)</f>
        <v>0</v>
      </c>
      <c r="O25" s="215" t="n">
        <f aca="false">M25-(N25*60)</f>
        <v>0</v>
      </c>
      <c r="P25" s="215" t="n">
        <f aca="false">J25+N25</f>
        <v>0</v>
      </c>
      <c r="Q25" s="214" t="n">
        <f aca="false">L25+0</f>
        <v>0</v>
      </c>
      <c r="R25" s="138" t="n">
        <f aca="false">IF(J25&lt;&gt;0,CONCATENATE(IF(P25&gt;9,P25,CONCATENATE(0,P25)),":",IF(O25&gt;9,O25,CONCATENATE(0,O25)),":",IF(Q25&gt;9,Q25,CONCATENATE(0,Q25))," "))</f>
        <v>0</v>
      </c>
      <c r="S25" s="215" t="str">
        <f aca="false">IF(J25&lt;&gt;0,(P25*60)+(O25)+(L25/100)," ")</f>
        <v> </v>
      </c>
      <c r="T25" s="151" t="n">
        <f aca="false">IF(ISERROR(RANK(S25,$S$9:$S$38,1)),0,RANK(S25,$S$9:$S$38,1))</f>
        <v>0</v>
      </c>
      <c r="U25" s="213"/>
      <c r="V25" s="216"/>
      <c r="W25" s="146" t="n">
        <f aca="false">Moustiques!P31</f>
        <v>0</v>
      </c>
      <c r="X25" s="146" t="n">
        <f aca="false">Moustiques!Q31</f>
        <v>0</v>
      </c>
      <c r="Y25" s="146" t="n">
        <f aca="false">Moustiques!R31</f>
        <v>0</v>
      </c>
      <c r="Z25" s="215" t="str">
        <f aca="false">IF((W25*60)+(X25)+(Y25/100)&gt;0,(W25*60)+(X25)+(Y25/100),"")</f>
        <v/>
      </c>
      <c r="AA25" s="217" t="n">
        <f aca="false">IF(ISERROR(RANK(Z25,$Z$9:$Z$38,1)),0,RANK(Z25,$Z$9:$Z$38,1))</f>
        <v>0</v>
      </c>
      <c r="AB25" s="218"/>
      <c r="AC25" s="146" t="n">
        <f aca="false">Moustiques!V31</f>
        <v>0</v>
      </c>
      <c r="AD25" s="146" t="n">
        <f aca="false">Moustiques!W31</f>
        <v>0</v>
      </c>
      <c r="AE25" s="215" t="str">
        <f aca="false">IF(AC25&lt;&gt;0,(AC25+(AD25/100))," ")</f>
        <v> </v>
      </c>
      <c r="AF25" s="151" t="n">
        <f aca="false">IF(ISERROR(RANK(AE25,$AE$9:$AE$38,1)),0,RANK(AE25,$AE$9:$AE$38,1))</f>
        <v>0</v>
      </c>
      <c r="AG25" s="218"/>
      <c r="AH25" s="219"/>
      <c r="AI25" s="243" t="n">
        <f aca="false">Moustiques!AA31</f>
        <v>0</v>
      </c>
      <c r="AJ25" s="220"/>
      <c r="AK25" s="221" t="n">
        <f aca="false">IF($J$8&gt;0,T25,1)</f>
        <v>0</v>
      </c>
      <c r="AL25" s="222" t="n">
        <f aca="false">IF($J$8&gt;0,T25*1.001,1)</f>
        <v>0</v>
      </c>
      <c r="AM25" s="221" t="n">
        <f aca="false">IF($W$8&gt;0,AA25,1)</f>
        <v>1</v>
      </c>
      <c r="AN25" s="222" t="n">
        <f aca="false">IF($W$8&gt;0,AA25*1.001,1)</f>
        <v>1</v>
      </c>
      <c r="AO25" s="223" t="n">
        <f aca="false">IF($AC$8&gt;0,AF25,1)</f>
        <v>0</v>
      </c>
      <c r="AP25" s="223" t="n">
        <f aca="false">IF($AI$8&gt;0,AI25,1)</f>
        <v>1</v>
      </c>
      <c r="AQ25" s="224" t="str">
        <f aca="false">IF((AK25*AM25*AO25*AP25)=0," ",(AK25+AM25+AO25+AP25))</f>
        <v> </v>
      </c>
      <c r="AR25" s="222" t="str">
        <f aca="false">IF((AL25*AN25*AO25*AP25)=0," ",(AL25+AN25+AO25+AP25))</f>
        <v> </v>
      </c>
      <c r="AS25" s="225"/>
      <c r="AT25" s="150"/>
      <c r="AU25" s="151" t="str">
        <f aca="false">IF(ISERROR(RANK(AQ25,AQ$9:$AQ$38,1)),"",RANK(AQ25,$AQ$9:$AQ$38,1))</f>
        <v/>
      </c>
      <c r="AV25" s="151" t="str">
        <f aca="false">IF(ISERROR(RANK(AR25,$AR$9:AR$38,1)),"",RANK(AR25,$AR$9:$AR$38,1))</f>
        <v/>
      </c>
      <c r="AW25" s="102"/>
    </row>
    <row r="26" customFormat="false" ht="15" hidden="false" customHeight="false" outlineLevel="0" collapsed="false">
      <c r="A26" s="121" t="n">
        <f aca="false">Moustiques!A32</f>
        <v>0</v>
      </c>
      <c r="B26" s="153" t="n">
        <f aca="false">Moustiques!B32</f>
        <v>0</v>
      </c>
      <c r="C26" s="211" t="str">
        <f aca="false">Moustiques!C32</f>
        <v> </v>
      </c>
      <c r="D26" s="138" t="str">
        <f aca="false">Moustiques!D32</f>
        <v> </v>
      </c>
      <c r="E26" s="139" t="str">
        <f aca="false">Moustiques!E32</f>
        <v> </v>
      </c>
      <c r="F26" s="212" t="str">
        <f aca="false">Moustiques!F32</f>
        <v> </v>
      </c>
      <c r="G26" s="213"/>
      <c r="H26" s="142" t="n">
        <f aca="false">Moustiques!H32</f>
        <v>0</v>
      </c>
      <c r="I26" s="214" t="n">
        <f aca="false">5*H26</f>
        <v>0</v>
      </c>
      <c r="J26" s="146" t="n">
        <f aca="false">Moustiques!I32</f>
        <v>0</v>
      </c>
      <c r="K26" s="146" t="n">
        <f aca="false">Moustiques!J32</f>
        <v>0</v>
      </c>
      <c r="L26" s="146" t="n">
        <f aca="false">Moustiques!K32</f>
        <v>0</v>
      </c>
      <c r="M26" s="214" t="n">
        <f aca="false">K26+I26</f>
        <v>0</v>
      </c>
      <c r="N26" s="215" t="str">
        <f aca="false">LEFT((M26/60),1)</f>
        <v>0</v>
      </c>
      <c r="O26" s="215" t="n">
        <f aca="false">M26-(N26*60)</f>
        <v>0</v>
      </c>
      <c r="P26" s="215" t="n">
        <f aca="false">J26+N26</f>
        <v>0</v>
      </c>
      <c r="Q26" s="214" t="n">
        <f aca="false">L26+0</f>
        <v>0</v>
      </c>
      <c r="R26" s="138" t="n">
        <f aca="false">IF(J26&lt;&gt;0,CONCATENATE(IF(P26&gt;9,P26,CONCATENATE(0,P26)),":",IF(O26&gt;9,O26,CONCATENATE(0,O26)),":",IF(Q26&gt;9,Q26,CONCATENATE(0,Q26))," "))</f>
        <v>0</v>
      </c>
      <c r="S26" s="215" t="str">
        <f aca="false">IF(J26&lt;&gt;0,(P26*60)+(O26)+(L26/100)," ")</f>
        <v> </v>
      </c>
      <c r="T26" s="151" t="n">
        <f aca="false">IF(ISERROR(RANK(S26,$S$9:$S$38,1)),0,RANK(S26,$S$9:$S$38,1))</f>
        <v>0</v>
      </c>
      <c r="U26" s="213"/>
      <c r="V26" s="216"/>
      <c r="W26" s="146" t="n">
        <f aca="false">Moustiques!P32</f>
        <v>0</v>
      </c>
      <c r="X26" s="146" t="n">
        <f aca="false">Moustiques!Q32</f>
        <v>0</v>
      </c>
      <c r="Y26" s="146" t="n">
        <f aca="false">Moustiques!R32</f>
        <v>0</v>
      </c>
      <c r="Z26" s="215" t="str">
        <f aca="false">IF((W26*60)+(X26)+(Y26/100)&gt;0,(W26*60)+(X26)+(Y26/100),"")</f>
        <v/>
      </c>
      <c r="AA26" s="217" t="n">
        <f aca="false">IF(ISERROR(RANK(Z26,$Z$9:$Z$38,1)),0,RANK(Z26,$Z$9:$Z$38,1))</f>
        <v>0</v>
      </c>
      <c r="AB26" s="218"/>
      <c r="AC26" s="146" t="n">
        <f aca="false">Moustiques!V32</f>
        <v>0</v>
      </c>
      <c r="AD26" s="146" t="n">
        <f aca="false">Moustiques!W32</f>
        <v>0</v>
      </c>
      <c r="AE26" s="215" t="str">
        <f aca="false">IF(AC26&lt;&gt;0,(AC26+(AD26/100))," ")</f>
        <v> </v>
      </c>
      <c r="AF26" s="151" t="n">
        <f aca="false">IF(ISERROR(RANK(AE26,$AE$9:$AE$38,1)),0,RANK(AE26,$AE$9:$AE$38,1))</f>
        <v>0</v>
      </c>
      <c r="AG26" s="218"/>
      <c r="AH26" s="219"/>
      <c r="AI26" s="243" t="n">
        <f aca="false">Moustiques!AA32</f>
        <v>0</v>
      </c>
      <c r="AJ26" s="220"/>
      <c r="AK26" s="221" t="n">
        <f aca="false">IF($J$8&gt;0,T26,1)</f>
        <v>0</v>
      </c>
      <c r="AL26" s="222" t="n">
        <f aca="false">IF($J$8&gt;0,T26*1.001,1)</f>
        <v>0</v>
      </c>
      <c r="AM26" s="221" t="n">
        <f aca="false">IF($W$8&gt;0,AA26,1)</f>
        <v>1</v>
      </c>
      <c r="AN26" s="222" t="n">
        <f aca="false">IF($W$8&gt;0,AA26*1.001,1)</f>
        <v>1</v>
      </c>
      <c r="AO26" s="223" t="n">
        <f aca="false">IF($AC$8&gt;0,AF26,1)</f>
        <v>0</v>
      </c>
      <c r="AP26" s="223" t="n">
        <f aca="false">IF($AI$8&gt;0,AI26,1)</f>
        <v>1</v>
      </c>
      <c r="AQ26" s="224" t="str">
        <f aca="false">IF((AK26*AM26*AO26*AP26)=0," ",(AK26+AM26+AO26+AP26))</f>
        <v> </v>
      </c>
      <c r="AR26" s="222" t="str">
        <f aca="false">IF((AL26*AN26*AO26*AP26)=0," ",(AL26+AN26+AO26+AP26))</f>
        <v> </v>
      </c>
      <c r="AS26" s="225"/>
      <c r="AT26" s="150"/>
      <c r="AU26" s="151" t="str">
        <f aca="false">IF(ISERROR(RANK(AQ26,AQ$9:$AQ$38,1)),"",RANK(AQ26,$AQ$9:$AQ$38,1))</f>
        <v/>
      </c>
      <c r="AV26" s="151" t="str">
        <f aca="false">IF(ISERROR(RANK(AR26,$AR$9:AR$38,1)),"",RANK(AR26,$AR$9:$AR$38,1))</f>
        <v/>
      </c>
      <c r="AW26" s="102"/>
    </row>
    <row r="27" customFormat="false" ht="15" hidden="false" customHeight="false" outlineLevel="0" collapsed="false">
      <c r="A27" s="121" t="n">
        <f aca="false">Moustiques!A33</f>
        <v>0</v>
      </c>
      <c r="B27" s="153" t="n">
        <f aca="false">Moustiques!B33</f>
        <v>0</v>
      </c>
      <c r="C27" s="211" t="str">
        <f aca="false">Moustiques!C33</f>
        <v> </v>
      </c>
      <c r="D27" s="138" t="str">
        <f aca="false">Moustiques!D33</f>
        <v> </v>
      </c>
      <c r="E27" s="139" t="str">
        <f aca="false">Moustiques!E33</f>
        <v> </v>
      </c>
      <c r="F27" s="212" t="str">
        <f aca="false">Moustiques!F33</f>
        <v> </v>
      </c>
      <c r="G27" s="213"/>
      <c r="H27" s="142" t="n">
        <f aca="false">Moustiques!H33</f>
        <v>0</v>
      </c>
      <c r="I27" s="214" t="n">
        <f aca="false">5*H27</f>
        <v>0</v>
      </c>
      <c r="J27" s="146" t="n">
        <f aca="false">Moustiques!I33</f>
        <v>0</v>
      </c>
      <c r="K27" s="146" t="n">
        <f aca="false">Moustiques!J33</f>
        <v>0</v>
      </c>
      <c r="L27" s="146" t="n">
        <f aca="false">Moustiques!K33</f>
        <v>0</v>
      </c>
      <c r="M27" s="214" t="n">
        <f aca="false">K27+I27</f>
        <v>0</v>
      </c>
      <c r="N27" s="215" t="str">
        <f aca="false">LEFT((M27/60),1)</f>
        <v>0</v>
      </c>
      <c r="O27" s="215" t="n">
        <f aca="false">M27-(N27*60)</f>
        <v>0</v>
      </c>
      <c r="P27" s="215" t="n">
        <f aca="false">J27+N27</f>
        <v>0</v>
      </c>
      <c r="Q27" s="214" t="n">
        <f aca="false">L27+0</f>
        <v>0</v>
      </c>
      <c r="R27" s="138" t="n">
        <f aca="false">IF(J27&lt;&gt;0,CONCATENATE(IF(P27&gt;9,P27,CONCATENATE(0,P27)),":",IF(O27&gt;9,O27,CONCATENATE(0,O27)),":",IF(Q27&gt;9,Q27,CONCATENATE(0,Q27))," "))</f>
        <v>0</v>
      </c>
      <c r="S27" s="215" t="str">
        <f aca="false">IF(J27&lt;&gt;0,(P27*60)+(O27)+(L27/100)," ")</f>
        <v> </v>
      </c>
      <c r="T27" s="151" t="n">
        <f aca="false">IF(ISERROR(RANK(S27,$S$9:$S$38,1)),0,RANK(S27,$S$9:$S$38,1))</f>
        <v>0</v>
      </c>
      <c r="U27" s="213"/>
      <c r="V27" s="216"/>
      <c r="W27" s="146" t="n">
        <f aca="false">Moustiques!P33</f>
        <v>0</v>
      </c>
      <c r="X27" s="146" t="n">
        <f aca="false">Moustiques!Q33</f>
        <v>0</v>
      </c>
      <c r="Y27" s="146" t="n">
        <f aca="false">Moustiques!R33</f>
        <v>0</v>
      </c>
      <c r="Z27" s="215" t="str">
        <f aca="false">IF((W27*60)+(X27)+(Y27/100)&gt;0,(W27*60)+(X27)+(Y27/100),"")</f>
        <v/>
      </c>
      <c r="AA27" s="217" t="n">
        <f aca="false">IF(ISERROR(RANK(Z27,$Z$9:$Z$38,1)),0,RANK(Z27,$Z$9:$Z$38,1))</f>
        <v>0</v>
      </c>
      <c r="AB27" s="218"/>
      <c r="AC27" s="146" t="n">
        <f aca="false">Moustiques!V33</f>
        <v>0</v>
      </c>
      <c r="AD27" s="146" t="n">
        <f aca="false">Moustiques!W33</f>
        <v>0</v>
      </c>
      <c r="AE27" s="215" t="str">
        <f aca="false">IF(AC27&lt;&gt;0,(AC27+(AD27/100))," ")</f>
        <v> </v>
      </c>
      <c r="AF27" s="151" t="n">
        <f aca="false">IF(ISERROR(RANK(AE27,$AE$9:$AE$38,1)),0,RANK(AE27,$AE$9:$AE$38,1))</f>
        <v>0</v>
      </c>
      <c r="AG27" s="218"/>
      <c r="AH27" s="219"/>
      <c r="AI27" s="243" t="n">
        <f aca="false">Moustiques!AA33</f>
        <v>0</v>
      </c>
      <c r="AJ27" s="220"/>
      <c r="AK27" s="221" t="n">
        <f aca="false">IF($J$8&gt;0,T27,1)</f>
        <v>0</v>
      </c>
      <c r="AL27" s="222" t="n">
        <f aca="false">IF($J$8&gt;0,T27*1.001,1)</f>
        <v>0</v>
      </c>
      <c r="AM27" s="221" t="n">
        <f aca="false">IF($W$8&gt;0,AA27,1)</f>
        <v>1</v>
      </c>
      <c r="AN27" s="222" t="n">
        <f aca="false">IF($W$8&gt;0,AA27*1.001,1)</f>
        <v>1</v>
      </c>
      <c r="AO27" s="223" t="n">
        <f aca="false">IF($AC$8&gt;0,AF27,1)</f>
        <v>0</v>
      </c>
      <c r="AP27" s="223" t="n">
        <f aca="false">IF($AI$8&gt;0,AI27,1)</f>
        <v>1</v>
      </c>
      <c r="AQ27" s="224" t="str">
        <f aca="false">IF((AK27*AM27*AO27*AP27)=0," ",(AK27+AM27+AO27+AP27))</f>
        <v> </v>
      </c>
      <c r="AR27" s="222" t="str">
        <f aca="false">IF((AL27*AN27*AO27*AP27)=0," ",(AL27+AN27+AO27+AP27))</f>
        <v> </v>
      </c>
      <c r="AS27" s="225"/>
      <c r="AT27" s="150"/>
      <c r="AU27" s="151" t="str">
        <f aca="false">IF(ISERROR(RANK(AQ27,AQ$9:$AQ$38,1)),"",RANK(AQ27,$AQ$9:$AQ$38,1))</f>
        <v/>
      </c>
      <c r="AV27" s="151" t="str">
        <f aca="false">IF(ISERROR(RANK(AR27,$AR$9:AR$38,1)),"",RANK(AR27,$AR$9:$AR$38,1))</f>
        <v/>
      </c>
      <c r="AW27" s="102"/>
    </row>
    <row r="28" customFormat="false" ht="15" hidden="false" customHeight="false" outlineLevel="0" collapsed="false">
      <c r="A28" s="121" t="n">
        <f aca="false">Moustiques!A34</f>
        <v>0</v>
      </c>
      <c r="B28" s="153" t="n">
        <f aca="false">Moustiques!B34</f>
        <v>0</v>
      </c>
      <c r="C28" s="211" t="str">
        <f aca="false">Moustiques!C34</f>
        <v> </v>
      </c>
      <c r="D28" s="138" t="str">
        <f aca="false">Moustiques!D34</f>
        <v> </v>
      </c>
      <c r="E28" s="139" t="str">
        <f aca="false">Moustiques!E34</f>
        <v> </v>
      </c>
      <c r="F28" s="212" t="str">
        <f aca="false">Moustiques!F34</f>
        <v> </v>
      </c>
      <c r="G28" s="213"/>
      <c r="H28" s="142" t="n">
        <f aca="false">Moustiques!H34</f>
        <v>0</v>
      </c>
      <c r="I28" s="214" t="n">
        <f aca="false">5*H28</f>
        <v>0</v>
      </c>
      <c r="J28" s="146" t="n">
        <f aca="false">Moustiques!I34</f>
        <v>0</v>
      </c>
      <c r="K28" s="146" t="n">
        <f aca="false">Moustiques!J34</f>
        <v>0</v>
      </c>
      <c r="L28" s="146" t="n">
        <f aca="false">Moustiques!K34</f>
        <v>0</v>
      </c>
      <c r="M28" s="214" t="n">
        <f aca="false">K28+I28</f>
        <v>0</v>
      </c>
      <c r="N28" s="215" t="str">
        <f aca="false">LEFT((M28/60),1)</f>
        <v>0</v>
      </c>
      <c r="O28" s="215" t="n">
        <f aca="false">M28-(N28*60)</f>
        <v>0</v>
      </c>
      <c r="P28" s="215" t="n">
        <f aca="false">J28+N28</f>
        <v>0</v>
      </c>
      <c r="Q28" s="214" t="n">
        <f aca="false">L28+0</f>
        <v>0</v>
      </c>
      <c r="R28" s="138" t="n">
        <f aca="false">IF(J28&lt;&gt;0,CONCATENATE(IF(P28&gt;9,P28,CONCATENATE(0,P28)),":",IF(O28&gt;9,O28,CONCATENATE(0,O28)),":",IF(Q28&gt;9,Q28,CONCATENATE(0,Q28))," "))</f>
        <v>0</v>
      </c>
      <c r="S28" s="215" t="str">
        <f aca="false">IF(J28&lt;&gt;0,(P28*60)+(O28)+(L28/100)," ")</f>
        <v> </v>
      </c>
      <c r="T28" s="151" t="n">
        <f aca="false">IF(ISERROR(RANK(S28,$S$9:$S$38,1)),0,RANK(S28,$S$9:$S$38,1))</f>
        <v>0</v>
      </c>
      <c r="U28" s="213"/>
      <c r="V28" s="216"/>
      <c r="W28" s="146" t="n">
        <f aca="false">Moustiques!P34</f>
        <v>0</v>
      </c>
      <c r="X28" s="146" t="n">
        <f aca="false">Moustiques!Q34</f>
        <v>0</v>
      </c>
      <c r="Y28" s="146" t="n">
        <f aca="false">Moustiques!R34</f>
        <v>0</v>
      </c>
      <c r="Z28" s="215" t="str">
        <f aca="false">IF((W28*60)+(X28)+(Y28/100)&gt;0,(W28*60)+(X28)+(Y28/100),"")</f>
        <v/>
      </c>
      <c r="AA28" s="217" t="n">
        <f aca="false">IF(ISERROR(RANK(Z28,$Z$9:$Z$38,1)),0,RANK(Z28,$Z$9:$Z$38,1))</f>
        <v>0</v>
      </c>
      <c r="AB28" s="218"/>
      <c r="AC28" s="146" t="n">
        <f aca="false">Moustiques!V34</f>
        <v>0</v>
      </c>
      <c r="AD28" s="146" t="n">
        <f aca="false">Moustiques!W34</f>
        <v>0</v>
      </c>
      <c r="AE28" s="215" t="str">
        <f aca="false">IF(AC28&lt;&gt;0,(AC28+(AD28/100))," ")</f>
        <v> </v>
      </c>
      <c r="AF28" s="151" t="n">
        <f aca="false">IF(ISERROR(RANK(AE28,$AE$9:$AE$38,1)),0,RANK(AE28,$AE$9:$AE$38,1))</f>
        <v>0</v>
      </c>
      <c r="AG28" s="218"/>
      <c r="AH28" s="219"/>
      <c r="AI28" s="243" t="n">
        <f aca="false">Moustiques!AA34</f>
        <v>0</v>
      </c>
      <c r="AJ28" s="220"/>
      <c r="AK28" s="221" t="n">
        <f aca="false">IF($J$8&gt;0,T28,1)</f>
        <v>0</v>
      </c>
      <c r="AL28" s="222" t="n">
        <f aca="false">IF($J$8&gt;0,T28*1.001,1)</f>
        <v>0</v>
      </c>
      <c r="AM28" s="221" t="n">
        <f aca="false">IF($W$8&gt;0,AA28,1)</f>
        <v>1</v>
      </c>
      <c r="AN28" s="222" t="n">
        <f aca="false">IF($W$8&gt;0,AA28*1.001,1)</f>
        <v>1</v>
      </c>
      <c r="AO28" s="223" t="n">
        <f aca="false">IF($AC$8&gt;0,AF28,1)</f>
        <v>0</v>
      </c>
      <c r="AP28" s="223" t="n">
        <f aca="false">IF($AI$8&gt;0,AI28,1)</f>
        <v>1</v>
      </c>
      <c r="AQ28" s="224" t="str">
        <f aca="false">IF((AK28*AM28*AO28*AP28)=0," ",(AK28+AM28+AO28+AP28))</f>
        <v> </v>
      </c>
      <c r="AR28" s="222" t="str">
        <f aca="false">IF((AL28*AN28*AO28*AP28)=0," ",(AL28+AN28+AO28+AP28))</f>
        <v> </v>
      </c>
      <c r="AS28" s="225"/>
      <c r="AT28" s="150"/>
      <c r="AU28" s="151" t="str">
        <f aca="false">IF(ISERROR(RANK(AQ28,AQ$9:$AQ$38,1)),"",RANK(AQ28,$AQ$9:$AQ$38,1))</f>
        <v/>
      </c>
      <c r="AV28" s="151" t="str">
        <f aca="false">IF(ISERROR(RANK(AR28,$AR$9:AR$38,1)),"",RANK(AR28,$AR$9:$AR$38,1))</f>
        <v/>
      </c>
      <c r="AW28" s="102"/>
    </row>
    <row r="29" customFormat="false" ht="15" hidden="false" customHeight="false" outlineLevel="0" collapsed="false">
      <c r="A29" s="121" t="n">
        <f aca="false">Moustiques!A35</f>
        <v>0</v>
      </c>
      <c r="B29" s="153" t="n">
        <f aca="false">Moustiques!B35</f>
        <v>0</v>
      </c>
      <c r="C29" s="211" t="str">
        <f aca="false">Moustiques!C35</f>
        <v> </v>
      </c>
      <c r="D29" s="138" t="str">
        <f aca="false">Moustiques!D35</f>
        <v> </v>
      </c>
      <c r="E29" s="139" t="str">
        <f aca="false">Moustiques!E35</f>
        <v> </v>
      </c>
      <c r="F29" s="212" t="str">
        <f aca="false">Moustiques!F35</f>
        <v> </v>
      </c>
      <c r="G29" s="213"/>
      <c r="H29" s="142" t="n">
        <f aca="false">Moustiques!H35</f>
        <v>0</v>
      </c>
      <c r="I29" s="214" t="n">
        <f aca="false">5*H29</f>
        <v>0</v>
      </c>
      <c r="J29" s="146" t="n">
        <f aca="false">Moustiques!I35</f>
        <v>0</v>
      </c>
      <c r="K29" s="146" t="n">
        <f aca="false">Moustiques!J35</f>
        <v>0</v>
      </c>
      <c r="L29" s="146" t="n">
        <f aca="false">Moustiques!K35</f>
        <v>0</v>
      </c>
      <c r="M29" s="214" t="n">
        <f aca="false">K29+I29</f>
        <v>0</v>
      </c>
      <c r="N29" s="215" t="str">
        <f aca="false">LEFT((M29/60),1)</f>
        <v>0</v>
      </c>
      <c r="O29" s="215" t="n">
        <f aca="false">M29-(N29*60)</f>
        <v>0</v>
      </c>
      <c r="P29" s="215" t="n">
        <f aca="false">J29+N29</f>
        <v>0</v>
      </c>
      <c r="Q29" s="214" t="n">
        <f aca="false">L29+0</f>
        <v>0</v>
      </c>
      <c r="R29" s="138" t="n">
        <f aca="false">IF(J29&lt;&gt;0,CONCATENATE(IF(P29&gt;9,P29,CONCATENATE(0,P29)),":",IF(O29&gt;9,O29,CONCATENATE(0,O29)),":",IF(Q29&gt;9,Q29,CONCATENATE(0,Q29))," "))</f>
        <v>0</v>
      </c>
      <c r="S29" s="215" t="str">
        <f aca="false">IF(J29&lt;&gt;0,(P29*60)+(O29)+(L29/100)," ")</f>
        <v> </v>
      </c>
      <c r="T29" s="151" t="n">
        <f aca="false">IF(ISERROR(RANK(S29,$S$9:$S$38,1)),0,RANK(S29,$S$9:$S$38,1))</f>
        <v>0</v>
      </c>
      <c r="U29" s="213"/>
      <c r="V29" s="216"/>
      <c r="W29" s="146" t="n">
        <f aca="false">Moustiques!P35</f>
        <v>0</v>
      </c>
      <c r="X29" s="146" t="n">
        <f aca="false">Moustiques!Q35</f>
        <v>0</v>
      </c>
      <c r="Y29" s="146" t="n">
        <f aca="false">Moustiques!R35</f>
        <v>0</v>
      </c>
      <c r="Z29" s="215" t="str">
        <f aca="false">IF((W29*60)+(X29)+(Y29/100)&gt;0,(W29*60)+(X29)+(Y29/100),"")</f>
        <v/>
      </c>
      <c r="AA29" s="217" t="n">
        <f aca="false">IF(ISERROR(RANK(Z29,$Z$9:$Z$38,1)),0,RANK(Z29,$Z$9:$Z$38,1))</f>
        <v>0</v>
      </c>
      <c r="AB29" s="218"/>
      <c r="AC29" s="146" t="n">
        <f aca="false">Moustiques!V35</f>
        <v>0</v>
      </c>
      <c r="AD29" s="146" t="n">
        <f aca="false">Moustiques!W35</f>
        <v>0</v>
      </c>
      <c r="AE29" s="215" t="str">
        <f aca="false">IF(AC29&lt;&gt;0,(AC29+(AD29/100))," ")</f>
        <v> </v>
      </c>
      <c r="AF29" s="151" t="n">
        <f aca="false">IF(ISERROR(RANK(AE29,$AE$9:$AE$38,1)),0,RANK(AE29,$AE$9:$AE$38,1))</f>
        <v>0</v>
      </c>
      <c r="AG29" s="218"/>
      <c r="AH29" s="219"/>
      <c r="AI29" s="243" t="n">
        <f aca="false">Moustiques!AA35</f>
        <v>0</v>
      </c>
      <c r="AJ29" s="220"/>
      <c r="AK29" s="221" t="n">
        <f aca="false">IF($J$8&gt;0,T29,1)</f>
        <v>0</v>
      </c>
      <c r="AL29" s="222" t="n">
        <f aca="false">IF($J$8&gt;0,T29*1.001,1)</f>
        <v>0</v>
      </c>
      <c r="AM29" s="221" t="n">
        <f aca="false">IF($W$8&gt;0,AA29,1)</f>
        <v>1</v>
      </c>
      <c r="AN29" s="222" t="n">
        <f aca="false">IF($W$8&gt;0,AA29*1.001,1)</f>
        <v>1</v>
      </c>
      <c r="AO29" s="223" t="n">
        <f aca="false">IF($AC$8&gt;0,AF29,1)</f>
        <v>0</v>
      </c>
      <c r="AP29" s="223" t="n">
        <f aca="false">IF($AI$8&gt;0,AI29,1)</f>
        <v>1</v>
      </c>
      <c r="AQ29" s="224" t="str">
        <f aca="false">IF((AK29*AM29*AO29*AP29)=0," ",(AK29+AM29+AO29+AP29))</f>
        <v> </v>
      </c>
      <c r="AR29" s="222" t="str">
        <f aca="false">IF((AL29*AN29*AO29*AP29)=0," ",(AL29+AN29+AO29+AP29))</f>
        <v> </v>
      </c>
      <c r="AS29" s="225"/>
      <c r="AT29" s="150"/>
      <c r="AU29" s="151" t="str">
        <f aca="false">IF(ISERROR(RANK(AQ29,AQ$9:$AQ$38,1)),"",RANK(AQ29,$AQ$9:$AQ$38,1))</f>
        <v/>
      </c>
      <c r="AV29" s="151" t="str">
        <f aca="false">IF(ISERROR(RANK(AR29,$AR$9:AR$38,1)),"",RANK(AR29,$AR$9:$AR$38,1))</f>
        <v/>
      </c>
      <c r="AW29" s="102"/>
    </row>
    <row r="30" customFormat="false" ht="15" hidden="false" customHeight="false" outlineLevel="0" collapsed="false">
      <c r="A30" s="121" t="n">
        <f aca="false">Moustiques!A36</f>
        <v>0</v>
      </c>
      <c r="B30" s="153" t="n">
        <f aca="false">Moustiques!B36</f>
        <v>0</v>
      </c>
      <c r="C30" s="211" t="str">
        <f aca="false">Moustiques!C36</f>
        <v> </v>
      </c>
      <c r="D30" s="138" t="str">
        <f aca="false">Moustiques!D36</f>
        <v> </v>
      </c>
      <c r="E30" s="139" t="str">
        <f aca="false">Moustiques!E36</f>
        <v> </v>
      </c>
      <c r="F30" s="212" t="str">
        <f aca="false">Moustiques!F36</f>
        <v> </v>
      </c>
      <c r="G30" s="213"/>
      <c r="H30" s="142" t="n">
        <f aca="false">Moustiques!H36</f>
        <v>0</v>
      </c>
      <c r="I30" s="214" t="n">
        <f aca="false">5*H30</f>
        <v>0</v>
      </c>
      <c r="J30" s="146" t="n">
        <f aca="false">Moustiques!I36</f>
        <v>0</v>
      </c>
      <c r="K30" s="146" t="n">
        <f aca="false">Moustiques!J36</f>
        <v>0</v>
      </c>
      <c r="L30" s="146" t="n">
        <f aca="false">Moustiques!K36</f>
        <v>0</v>
      </c>
      <c r="M30" s="214" t="n">
        <f aca="false">K30+I30</f>
        <v>0</v>
      </c>
      <c r="N30" s="215" t="str">
        <f aca="false">LEFT((M30/60),1)</f>
        <v>0</v>
      </c>
      <c r="O30" s="215" t="n">
        <f aca="false">M30-(N30*60)</f>
        <v>0</v>
      </c>
      <c r="P30" s="215" t="n">
        <f aca="false">J30+N30</f>
        <v>0</v>
      </c>
      <c r="Q30" s="214" t="n">
        <f aca="false">L30+0</f>
        <v>0</v>
      </c>
      <c r="R30" s="138" t="n">
        <f aca="false">IF(J30&lt;&gt;0,CONCATENATE(IF(P30&gt;9,P30,CONCATENATE(0,P30)),":",IF(O30&gt;9,O30,CONCATENATE(0,O30)),":",IF(Q30&gt;9,Q30,CONCATENATE(0,Q30))," "))</f>
        <v>0</v>
      </c>
      <c r="S30" s="215" t="str">
        <f aca="false">IF(J30&lt;&gt;0,(P30*60)+(O30)+(L30/100)," ")</f>
        <v> </v>
      </c>
      <c r="T30" s="151" t="n">
        <f aca="false">IF(ISERROR(RANK(S30,$S$9:$S$38,1)),0,RANK(S30,$S$9:$S$38,1))</f>
        <v>0</v>
      </c>
      <c r="U30" s="213"/>
      <c r="V30" s="216"/>
      <c r="W30" s="146" t="n">
        <f aca="false">Moustiques!P36</f>
        <v>0</v>
      </c>
      <c r="X30" s="146" t="n">
        <f aca="false">Moustiques!Q36</f>
        <v>0</v>
      </c>
      <c r="Y30" s="146" t="n">
        <f aca="false">Moustiques!R36</f>
        <v>0</v>
      </c>
      <c r="Z30" s="215" t="str">
        <f aca="false">IF((W30*60)+(X30)+(Y30/100)&gt;0,(W30*60)+(X30)+(Y30/100),"")</f>
        <v/>
      </c>
      <c r="AA30" s="217" t="n">
        <f aca="false">IF(ISERROR(RANK(Z30,$Z$9:$Z$38,1)),0,RANK(Z30,$Z$9:$Z$38,1))</f>
        <v>0</v>
      </c>
      <c r="AB30" s="218"/>
      <c r="AC30" s="146" t="n">
        <f aca="false">Moustiques!V36</f>
        <v>0</v>
      </c>
      <c r="AD30" s="146" t="n">
        <f aca="false">Moustiques!W36</f>
        <v>0</v>
      </c>
      <c r="AE30" s="215" t="str">
        <f aca="false">IF(AC30&lt;&gt;0,(AC30+(AD30/100))," ")</f>
        <v> </v>
      </c>
      <c r="AF30" s="151" t="n">
        <f aca="false">IF(ISERROR(RANK(AE30,$AE$9:$AE$38,1)),0,RANK(AE30,$AE$9:$AE$38,1))</f>
        <v>0</v>
      </c>
      <c r="AG30" s="218"/>
      <c r="AH30" s="219"/>
      <c r="AI30" s="243" t="n">
        <f aca="false">Moustiques!AA36</f>
        <v>0</v>
      </c>
      <c r="AJ30" s="220"/>
      <c r="AK30" s="221" t="n">
        <f aca="false">IF($J$8&gt;0,T30,1)</f>
        <v>0</v>
      </c>
      <c r="AL30" s="222" t="n">
        <f aca="false">IF($J$8&gt;0,T30*1.001,1)</f>
        <v>0</v>
      </c>
      <c r="AM30" s="221" t="n">
        <f aca="false">IF($W$8&gt;0,AA30,1)</f>
        <v>1</v>
      </c>
      <c r="AN30" s="222" t="n">
        <f aca="false">IF($W$8&gt;0,AA30*1.001,1)</f>
        <v>1</v>
      </c>
      <c r="AO30" s="223" t="n">
        <f aca="false">IF($AC$8&gt;0,AF30,1)</f>
        <v>0</v>
      </c>
      <c r="AP30" s="223" t="n">
        <f aca="false">IF($AI$8&gt;0,AI30,1)</f>
        <v>1</v>
      </c>
      <c r="AQ30" s="224" t="str">
        <f aca="false">IF((AK30*AM30*AO30*AP30)=0," ",(AK30+AM30+AO30+AP30))</f>
        <v> </v>
      </c>
      <c r="AR30" s="222" t="str">
        <f aca="false">IF((AL30*AN30*AO30*AP30)=0," ",(AL30+AN30+AO30+AP30))</f>
        <v> </v>
      </c>
      <c r="AS30" s="225"/>
      <c r="AT30" s="150"/>
      <c r="AU30" s="151" t="str">
        <f aca="false">IF(ISERROR(RANK(AQ30,AQ$9:$AQ$38,1)),"",RANK(AQ30,$AQ$9:$AQ$38,1))</f>
        <v/>
      </c>
      <c r="AV30" s="151" t="str">
        <f aca="false">IF(ISERROR(RANK(AR30,$AR$9:AR$38,1)),"",RANK(AR30,$AR$9:$AR$38,1))</f>
        <v/>
      </c>
      <c r="AW30" s="102"/>
    </row>
    <row r="31" customFormat="false" ht="15" hidden="false" customHeight="false" outlineLevel="0" collapsed="false">
      <c r="A31" s="121" t="n">
        <f aca="false">Moustiques!A37</f>
        <v>0</v>
      </c>
      <c r="B31" s="153" t="n">
        <f aca="false">Moustiques!B37</f>
        <v>0</v>
      </c>
      <c r="C31" s="211" t="str">
        <f aca="false">Moustiques!C37</f>
        <v> </v>
      </c>
      <c r="D31" s="138" t="str">
        <f aca="false">Moustiques!D37</f>
        <v> </v>
      </c>
      <c r="E31" s="139" t="str">
        <f aca="false">Moustiques!E37</f>
        <v> </v>
      </c>
      <c r="F31" s="212" t="str">
        <f aca="false">Moustiques!F37</f>
        <v> </v>
      </c>
      <c r="G31" s="213"/>
      <c r="H31" s="142" t="n">
        <f aca="false">Moustiques!H37</f>
        <v>0</v>
      </c>
      <c r="I31" s="214" t="n">
        <f aca="false">5*H31</f>
        <v>0</v>
      </c>
      <c r="J31" s="146" t="n">
        <f aca="false">Moustiques!I37</f>
        <v>0</v>
      </c>
      <c r="K31" s="146" t="n">
        <f aca="false">Moustiques!J37</f>
        <v>0</v>
      </c>
      <c r="L31" s="146" t="n">
        <f aca="false">Moustiques!K37</f>
        <v>0</v>
      </c>
      <c r="M31" s="214" t="n">
        <f aca="false">K31+I31</f>
        <v>0</v>
      </c>
      <c r="N31" s="215" t="str">
        <f aca="false">LEFT((M31/60),1)</f>
        <v>0</v>
      </c>
      <c r="O31" s="215" t="n">
        <f aca="false">M31-(N31*60)</f>
        <v>0</v>
      </c>
      <c r="P31" s="215" t="n">
        <f aca="false">J31+N31</f>
        <v>0</v>
      </c>
      <c r="Q31" s="214" t="n">
        <f aca="false">L31+0</f>
        <v>0</v>
      </c>
      <c r="R31" s="138" t="n">
        <f aca="false">IF(J31&lt;&gt;0,CONCATENATE(IF(P31&gt;9,P31,CONCATENATE(0,P31)),":",IF(O31&gt;9,O31,CONCATENATE(0,O31)),":",IF(Q31&gt;9,Q31,CONCATENATE(0,Q31))," "))</f>
        <v>0</v>
      </c>
      <c r="S31" s="215" t="str">
        <f aca="false">IF(J31&lt;&gt;0,(P31*60)+(O31)+(L31/100)," ")</f>
        <v> </v>
      </c>
      <c r="T31" s="151" t="n">
        <f aca="false">IF(ISERROR(RANK(S31,$S$9:$S$38,1)),0,RANK(S31,$S$9:$S$38,1))</f>
        <v>0</v>
      </c>
      <c r="U31" s="213"/>
      <c r="V31" s="216"/>
      <c r="W31" s="146" t="n">
        <f aca="false">Moustiques!P37</f>
        <v>0</v>
      </c>
      <c r="X31" s="146" t="n">
        <f aca="false">Moustiques!Q37</f>
        <v>0</v>
      </c>
      <c r="Y31" s="146" t="n">
        <f aca="false">Moustiques!R37</f>
        <v>0</v>
      </c>
      <c r="Z31" s="215" t="str">
        <f aca="false">IF((W31*60)+(X31)+(Y31/100)&gt;0,(W31*60)+(X31)+(Y31/100),"")</f>
        <v/>
      </c>
      <c r="AA31" s="217" t="n">
        <f aca="false">IF(ISERROR(RANK(Z31,$Z$9:$Z$38,1)),0,RANK(Z31,$Z$9:$Z$38,1))</f>
        <v>0</v>
      </c>
      <c r="AB31" s="218"/>
      <c r="AC31" s="146" t="n">
        <f aca="false">Moustiques!V37</f>
        <v>0</v>
      </c>
      <c r="AD31" s="146" t="n">
        <f aca="false">Moustiques!W37</f>
        <v>0</v>
      </c>
      <c r="AE31" s="215" t="str">
        <f aca="false">IF(AC31&lt;&gt;0,(AC31+(AD31/100))," ")</f>
        <v> </v>
      </c>
      <c r="AF31" s="151" t="n">
        <f aca="false">IF(ISERROR(RANK(AE31,$AE$9:$AE$38,1)),0,RANK(AE31,$AE$9:$AE$38,1))</f>
        <v>0</v>
      </c>
      <c r="AG31" s="218"/>
      <c r="AH31" s="219"/>
      <c r="AI31" s="243" t="n">
        <f aca="false">Moustiques!AA37</f>
        <v>0</v>
      </c>
      <c r="AJ31" s="220"/>
      <c r="AK31" s="221" t="n">
        <f aca="false">IF($J$8&gt;0,T31,1)</f>
        <v>0</v>
      </c>
      <c r="AL31" s="222" t="n">
        <f aca="false">IF($J$8&gt;0,T31*1.001,1)</f>
        <v>0</v>
      </c>
      <c r="AM31" s="221" t="n">
        <f aca="false">IF($W$8&gt;0,AA31,1)</f>
        <v>1</v>
      </c>
      <c r="AN31" s="222" t="n">
        <f aca="false">IF($W$8&gt;0,AA31*1.001,1)</f>
        <v>1</v>
      </c>
      <c r="AO31" s="223" t="n">
        <f aca="false">IF($AC$8&gt;0,AF31,1)</f>
        <v>0</v>
      </c>
      <c r="AP31" s="223" t="n">
        <f aca="false">IF($AI$8&gt;0,AI31,1)</f>
        <v>1</v>
      </c>
      <c r="AQ31" s="224" t="str">
        <f aca="false">IF((AK31*AM31*AO31*AP31)=0," ",(AK31+AM31+AO31+AP31))</f>
        <v> </v>
      </c>
      <c r="AR31" s="222" t="str">
        <f aca="false">IF((AL31*AN31*AO31*AP31)=0," ",(AL31+AN31+AO31+AP31))</f>
        <v> </v>
      </c>
      <c r="AS31" s="225"/>
      <c r="AT31" s="150"/>
      <c r="AU31" s="151" t="str">
        <f aca="false">IF(ISERROR(RANK(AQ31,AQ$9:$AQ$38,1)),"",RANK(AQ31,$AQ$9:$AQ$38,1))</f>
        <v/>
      </c>
      <c r="AV31" s="151" t="str">
        <f aca="false">IF(ISERROR(RANK(AR31,$AR$9:AR$38,1)),"",RANK(AR31,$AR$9:$AR$38,1))</f>
        <v/>
      </c>
      <c r="AW31" s="102"/>
    </row>
    <row r="32" customFormat="false" ht="15" hidden="false" customHeight="false" outlineLevel="0" collapsed="false">
      <c r="A32" s="121" t="n">
        <f aca="false">Moustiques!A38</f>
        <v>0</v>
      </c>
      <c r="B32" s="153" t="n">
        <f aca="false">Moustiques!B38</f>
        <v>0</v>
      </c>
      <c r="C32" s="211" t="str">
        <f aca="false">Moustiques!C38</f>
        <v> </v>
      </c>
      <c r="D32" s="138" t="str">
        <f aca="false">Moustiques!D38</f>
        <v> </v>
      </c>
      <c r="E32" s="139" t="str">
        <f aca="false">Moustiques!E38</f>
        <v> </v>
      </c>
      <c r="F32" s="212" t="str">
        <f aca="false">Moustiques!F38</f>
        <v> </v>
      </c>
      <c r="G32" s="213"/>
      <c r="H32" s="142" t="n">
        <f aca="false">Moustiques!H38</f>
        <v>0</v>
      </c>
      <c r="I32" s="214" t="n">
        <f aca="false">5*H32</f>
        <v>0</v>
      </c>
      <c r="J32" s="146" t="n">
        <f aca="false">Moustiques!I38</f>
        <v>0</v>
      </c>
      <c r="K32" s="146" t="n">
        <f aca="false">Moustiques!J38</f>
        <v>0</v>
      </c>
      <c r="L32" s="146" t="n">
        <f aca="false">Moustiques!K38</f>
        <v>0</v>
      </c>
      <c r="M32" s="214" t="n">
        <f aca="false">K32+I32</f>
        <v>0</v>
      </c>
      <c r="N32" s="215" t="str">
        <f aca="false">LEFT((M32/60),1)</f>
        <v>0</v>
      </c>
      <c r="O32" s="215" t="n">
        <f aca="false">M32-(N32*60)</f>
        <v>0</v>
      </c>
      <c r="P32" s="215" t="n">
        <f aca="false">J32+N32</f>
        <v>0</v>
      </c>
      <c r="Q32" s="214" t="n">
        <f aca="false">L32+0</f>
        <v>0</v>
      </c>
      <c r="R32" s="138" t="n">
        <f aca="false">IF(J32&lt;&gt;0,CONCATENATE(IF(P32&gt;9,P32,CONCATENATE(0,P32)),":",IF(O32&gt;9,O32,CONCATENATE(0,O32)),":",IF(Q32&gt;9,Q32,CONCATENATE(0,Q32))," "))</f>
        <v>0</v>
      </c>
      <c r="S32" s="215" t="str">
        <f aca="false">IF(J32&lt;&gt;0,(P32*60)+(O32)+(L32/100)," ")</f>
        <v> </v>
      </c>
      <c r="T32" s="151" t="n">
        <f aca="false">IF(ISERROR(RANK(S32,$S$9:$S$38,1)),0,RANK(S32,$S$9:$S$38,1))</f>
        <v>0</v>
      </c>
      <c r="U32" s="213"/>
      <c r="V32" s="216"/>
      <c r="W32" s="146" t="n">
        <f aca="false">Moustiques!P38</f>
        <v>0</v>
      </c>
      <c r="X32" s="146" t="n">
        <f aca="false">Moustiques!Q38</f>
        <v>0</v>
      </c>
      <c r="Y32" s="146" t="n">
        <f aca="false">Moustiques!R38</f>
        <v>0</v>
      </c>
      <c r="Z32" s="215" t="str">
        <f aca="false">IF((W32*60)+(X32)+(Y32/100)&gt;0,(W32*60)+(X32)+(Y32/100),"")</f>
        <v/>
      </c>
      <c r="AA32" s="217" t="n">
        <f aca="false">IF(ISERROR(RANK(Z32,$Z$9:$Z$38,1)),0,RANK(Z32,$Z$9:$Z$38,1))</f>
        <v>0</v>
      </c>
      <c r="AB32" s="218"/>
      <c r="AC32" s="146" t="n">
        <f aca="false">Moustiques!V38</f>
        <v>0</v>
      </c>
      <c r="AD32" s="146" t="n">
        <f aca="false">Moustiques!W38</f>
        <v>0</v>
      </c>
      <c r="AE32" s="215" t="str">
        <f aca="false">IF(AC32&lt;&gt;0,(AC32+(AD32/100))," ")</f>
        <v> </v>
      </c>
      <c r="AF32" s="151" t="n">
        <f aca="false">IF(ISERROR(RANK(AE32,$AE$9:$AE$38,1)),0,RANK(AE32,$AE$9:$AE$38,1))</f>
        <v>0</v>
      </c>
      <c r="AG32" s="218"/>
      <c r="AH32" s="219"/>
      <c r="AI32" s="243" t="n">
        <f aca="false">Moustiques!AA38</f>
        <v>0</v>
      </c>
      <c r="AJ32" s="220"/>
      <c r="AK32" s="221" t="n">
        <f aca="false">IF($J$8&gt;0,T32,1)</f>
        <v>0</v>
      </c>
      <c r="AL32" s="222" t="n">
        <f aca="false">IF($J$8&gt;0,T32*1.001,1)</f>
        <v>0</v>
      </c>
      <c r="AM32" s="221" t="n">
        <f aca="false">IF($W$8&gt;0,AA32,1)</f>
        <v>1</v>
      </c>
      <c r="AN32" s="222" t="n">
        <f aca="false">IF($W$8&gt;0,AA32*1.001,1)</f>
        <v>1</v>
      </c>
      <c r="AO32" s="223" t="n">
        <f aca="false">IF($AC$8&gt;0,AF32,1)</f>
        <v>0</v>
      </c>
      <c r="AP32" s="223" t="n">
        <f aca="false">IF($AI$8&gt;0,AI32,1)</f>
        <v>1</v>
      </c>
      <c r="AQ32" s="224" t="str">
        <f aca="false">IF((AK32*AM32*AO32*AP32)=0," ",(AK32+AM32+AO32+AP32))</f>
        <v> </v>
      </c>
      <c r="AR32" s="222" t="str">
        <f aca="false">IF((AL32*AN32*AO32*AP32)=0," ",(AL32+AN32+AO32+AP32))</f>
        <v> </v>
      </c>
      <c r="AS32" s="225"/>
      <c r="AT32" s="150"/>
      <c r="AU32" s="151" t="str">
        <f aca="false">IF(ISERROR(RANK(AQ32,AQ$9:$AQ$38,1)),"",RANK(AQ32,$AQ$9:$AQ$38,1))</f>
        <v/>
      </c>
      <c r="AV32" s="151" t="str">
        <f aca="false">IF(ISERROR(RANK(AR32,$AR$9:AR$38,1)),"",RANK(AR32,$AR$9:$AR$38,1))</f>
        <v/>
      </c>
      <c r="AW32" s="102"/>
    </row>
    <row r="33" customFormat="false" ht="15" hidden="false" customHeight="false" outlineLevel="0" collapsed="false">
      <c r="A33" s="121" t="n">
        <f aca="false">Moustiques!A39</f>
        <v>0</v>
      </c>
      <c r="B33" s="153" t="n">
        <f aca="false">Moustiques!B39</f>
        <v>0</v>
      </c>
      <c r="C33" s="211" t="str">
        <f aca="false">Moustiques!C39</f>
        <v> </v>
      </c>
      <c r="D33" s="138" t="str">
        <f aca="false">Moustiques!D39</f>
        <v> </v>
      </c>
      <c r="E33" s="139" t="str">
        <f aca="false">Moustiques!E39</f>
        <v> </v>
      </c>
      <c r="F33" s="212" t="str">
        <f aca="false">Moustiques!F39</f>
        <v> </v>
      </c>
      <c r="G33" s="213"/>
      <c r="H33" s="142" t="n">
        <f aca="false">Moustiques!H39</f>
        <v>0</v>
      </c>
      <c r="I33" s="214" t="n">
        <f aca="false">5*H33</f>
        <v>0</v>
      </c>
      <c r="J33" s="146" t="n">
        <f aca="false">Moustiques!I39</f>
        <v>0</v>
      </c>
      <c r="K33" s="146" t="n">
        <f aca="false">Moustiques!J39</f>
        <v>0</v>
      </c>
      <c r="L33" s="146" t="n">
        <f aca="false">Moustiques!K39</f>
        <v>0</v>
      </c>
      <c r="M33" s="214" t="n">
        <f aca="false">K33+I33</f>
        <v>0</v>
      </c>
      <c r="N33" s="215" t="str">
        <f aca="false">LEFT((M33/60),1)</f>
        <v>0</v>
      </c>
      <c r="O33" s="215" t="n">
        <f aca="false">M33-(N33*60)</f>
        <v>0</v>
      </c>
      <c r="P33" s="215" t="n">
        <f aca="false">J33+N33</f>
        <v>0</v>
      </c>
      <c r="Q33" s="214" t="n">
        <f aca="false">L33+0</f>
        <v>0</v>
      </c>
      <c r="R33" s="138" t="n">
        <f aca="false">IF(J33&lt;&gt;0,CONCATENATE(IF(P33&gt;9,P33,CONCATENATE(0,P33)),":",IF(O33&gt;9,O33,CONCATENATE(0,O33)),":",IF(Q33&gt;9,Q33,CONCATENATE(0,Q33))," "))</f>
        <v>0</v>
      </c>
      <c r="S33" s="215" t="str">
        <f aca="false">IF(J33&lt;&gt;0,(P33*60)+(O33)+(L33/100)," ")</f>
        <v> </v>
      </c>
      <c r="T33" s="151" t="n">
        <f aca="false">IF(ISERROR(RANK(S33,$S$9:$S$38,1)),0,RANK(S33,$S$9:$S$38,1))</f>
        <v>0</v>
      </c>
      <c r="U33" s="213"/>
      <c r="V33" s="216"/>
      <c r="W33" s="146" t="n">
        <f aca="false">Moustiques!P39</f>
        <v>0</v>
      </c>
      <c r="X33" s="146" t="n">
        <f aca="false">Moustiques!Q39</f>
        <v>0</v>
      </c>
      <c r="Y33" s="146" t="n">
        <f aca="false">Moustiques!R39</f>
        <v>0</v>
      </c>
      <c r="Z33" s="215" t="str">
        <f aca="false">IF((W33*60)+(X33)+(Y33/100)&gt;0,(W33*60)+(X33)+(Y33/100),"")</f>
        <v/>
      </c>
      <c r="AA33" s="217" t="n">
        <f aca="false">IF(ISERROR(RANK(Z33,$Z$9:$Z$38,1)),0,RANK(Z33,$Z$9:$Z$38,1))</f>
        <v>0</v>
      </c>
      <c r="AB33" s="218"/>
      <c r="AC33" s="146" t="n">
        <f aca="false">Moustiques!V39</f>
        <v>0</v>
      </c>
      <c r="AD33" s="146" t="n">
        <f aca="false">Moustiques!W39</f>
        <v>0</v>
      </c>
      <c r="AE33" s="215" t="str">
        <f aca="false">IF(AC33&lt;&gt;0,(AC33+(AD33/100))," ")</f>
        <v> </v>
      </c>
      <c r="AF33" s="151" t="n">
        <f aca="false">IF(ISERROR(RANK(AE33,$AE$9:$AE$38,1)),0,RANK(AE33,$AE$9:$AE$38,1))</f>
        <v>0</v>
      </c>
      <c r="AG33" s="218"/>
      <c r="AH33" s="219"/>
      <c r="AI33" s="243" t="n">
        <f aca="false">Moustiques!AA39</f>
        <v>0</v>
      </c>
      <c r="AJ33" s="220"/>
      <c r="AK33" s="221" t="n">
        <f aca="false">IF($J$8&gt;0,T33,1)</f>
        <v>0</v>
      </c>
      <c r="AL33" s="222" t="n">
        <f aca="false">IF($J$8&gt;0,T33*1.001,1)</f>
        <v>0</v>
      </c>
      <c r="AM33" s="221" t="n">
        <f aca="false">IF($W$8&gt;0,AA33,1)</f>
        <v>1</v>
      </c>
      <c r="AN33" s="222" t="n">
        <f aca="false">IF($W$8&gt;0,AA33*1.001,1)</f>
        <v>1</v>
      </c>
      <c r="AO33" s="223" t="n">
        <f aca="false">IF($AC$8&gt;0,AF33,1)</f>
        <v>0</v>
      </c>
      <c r="AP33" s="223" t="n">
        <f aca="false">IF($AI$8&gt;0,AI33,1)</f>
        <v>1</v>
      </c>
      <c r="AQ33" s="224" t="str">
        <f aca="false">IF((AK33*AM33*AO33*AP33)=0," ",(AK33+AM33+AO33+AP33))</f>
        <v> </v>
      </c>
      <c r="AR33" s="222" t="str">
        <f aca="false">IF((AL33*AN33*AO33*AP33)=0," ",(AL33+AN33+AO33+AP33))</f>
        <v> </v>
      </c>
      <c r="AS33" s="225"/>
      <c r="AT33" s="150"/>
      <c r="AU33" s="151" t="str">
        <f aca="false">IF(ISERROR(RANK(AQ33,AQ$9:$AQ$38,1)),"",RANK(AQ33,$AQ$9:$AQ$38,1))</f>
        <v/>
      </c>
      <c r="AV33" s="151" t="str">
        <f aca="false">IF(ISERROR(RANK(AR33,$AR$9:AR$38,1)),"",RANK(AR33,$AR$9:$AR$38,1))</f>
        <v/>
      </c>
      <c r="AW33" s="102"/>
    </row>
    <row r="34" customFormat="false" ht="15" hidden="false" customHeight="false" outlineLevel="0" collapsed="false">
      <c r="A34" s="121" t="n">
        <f aca="false">Moustiques!A40</f>
        <v>0</v>
      </c>
      <c r="B34" s="153" t="n">
        <f aca="false">Moustiques!B40</f>
        <v>0</v>
      </c>
      <c r="C34" s="211" t="str">
        <f aca="false">Moustiques!C40</f>
        <v> </v>
      </c>
      <c r="D34" s="138" t="str">
        <f aca="false">Moustiques!D40</f>
        <v> </v>
      </c>
      <c r="E34" s="139" t="str">
        <f aca="false">Moustiques!E40</f>
        <v> </v>
      </c>
      <c r="F34" s="212" t="str">
        <f aca="false">Moustiques!F40</f>
        <v> </v>
      </c>
      <c r="G34" s="213"/>
      <c r="H34" s="142" t="n">
        <f aca="false">Moustiques!H40</f>
        <v>0</v>
      </c>
      <c r="I34" s="214" t="n">
        <f aca="false">5*H34</f>
        <v>0</v>
      </c>
      <c r="J34" s="146" t="n">
        <f aca="false">Moustiques!I40</f>
        <v>0</v>
      </c>
      <c r="K34" s="146" t="n">
        <f aca="false">Moustiques!J40</f>
        <v>0</v>
      </c>
      <c r="L34" s="146" t="n">
        <f aca="false">Moustiques!K40</f>
        <v>0</v>
      </c>
      <c r="M34" s="214" t="n">
        <f aca="false">K34+I34</f>
        <v>0</v>
      </c>
      <c r="N34" s="215" t="str">
        <f aca="false">LEFT((M34/60),1)</f>
        <v>0</v>
      </c>
      <c r="O34" s="215" t="n">
        <f aca="false">M34-(N34*60)</f>
        <v>0</v>
      </c>
      <c r="P34" s="215" t="n">
        <f aca="false">J34+N34</f>
        <v>0</v>
      </c>
      <c r="Q34" s="214" t="n">
        <f aca="false">L34+0</f>
        <v>0</v>
      </c>
      <c r="R34" s="138" t="n">
        <f aca="false">IF(J34&lt;&gt;0,CONCATENATE(IF(P34&gt;9,P34,CONCATENATE(0,P34)),":",IF(O34&gt;9,O34,CONCATENATE(0,O34)),":",IF(Q34&gt;9,Q34,CONCATENATE(0,Q34))," "))</f>
        <v>0</v>
      </c>
      <c r="S34" s="215" t="str">
        <f aca="false">IF(J34&lt;&gt;0,(P34*60)+(O34)+(L34/100)," ")</f>
        <v> </v>
      </c>
      <c r="T34" s="151" t="n">
        <f aca="false">IF(ISERROR(RANK(S34,$S$9:$S$38,1)),0,RANK(S34,$S$9:$S$38,1))</f>
        <v>0</v>
      </c>
      <c r="U34" s="213"/>
      <c r="V34" s="216"/>
      <c r="W34" s="146" t="n">
        <f aca="false">Moustiques!P40</f>
        <v>0</v>
      </c>
      <c r="X34" s="146" t="n">
        <f aca="false">Moustiques!Q40</f>
        <v>0</v>
      </c>
      <c r="Y34" s="146" t="n">
        <f aca="false">Moustiques!R40</f>
        <v>0</v>
      </c>
      <c r="Z34" s="215" t="str">
        <f aca="false">IF((W34*60)+(X34)+(Y34/100)&gt;0,(W34*60)+(X34)+(Y34/100),"")</f>
        <v/>
      </c>
      <c r="AA34" s="217" t="n">
        <f aca="false">IF(ISERROR(RANK(Z34,$Z$9:$Z$38,1)),0,RANK(Z34,$Z$9:$Z$38,1))</f>
        <v>0</v>
      </c>
      <c r="AB34" s="218"/>
      <c r="AC34" s="146" t="n">
        <f aca="false">Moustiques!V40</f>
        <v>0</v>
      </c>
      <c r="AD34" s="146" t="n">
        <f aca="false">Moustiques!W40</f>
        <v>0</v>
      </c>
      <c r="AE34" s="215" t="str">
        <f aca="false">IF(AC34&lt;&gt;0,(AC34+(AD34/100))," ")</f>
        <v> </v>
      </c>
      <c r="AF34" s="151" t="n">
        <f aca="false">IF(ISERROR(RANK(AE34,$AE$9:$AE$38,1)),0,RANK(AE34,$AE$9:$AE$38,1))</f>
        <v>0</v>
      </c>
      <c r="AG34" s="218"/>
      <c r="AH34" s="219"/>
      <c r="AI34" s="243" t="n">
        <f aca="false">Moustiques!AA40</f>
        <v>0</v>
      </c>
      <c r="AJ34" s="220"/>
      <c r="AK34" s="221" t="n">
        <f aca="false">IF($J$8&gt;0,T34,1)</f>
        <v>0</v>
      </c>
      <c r="AL34" s="222" t="n">
        <f aca="false">IF($J$8&gt;0,T34*1.001,1)</f>
        <v>0</v>
      </c>
      <c r="AM34" s="221" t="n">
        <f aca="false">IF($W$8&gt;0,AA34,1)</f>
        <v>1</v>
      </c>
      <c r="AN34" s="222" t="n">
        <f aca="false">IF($W$8&gt;0,AA34*1.001,1)</f>
        <v>1</v>
      </c>
      <c r="AO34" s="223" t="n">
        <f aca="false">IF($AC$8&gt;0,AF34,1)</f>
        <v>0</v>
      </c>
      <c r="AP34" s="223" t="n">
        <f aca="false">IF($AI$8&gt;0,AI34,1)</f>
        <v>1</v>
      </c>
      <c r="AQ34" s="224" t="str">
        <f aca="false">IF((AK34*AM34*AO34*AP34)=0," ",(AK34+AM34+AO34+AP34))</f>
        <v> </v>
      </c>
      <c r="AR34" s="222" t="str">
        <f aca="false">IF((AL34*AN34*AO34*AP34)=0," ",(AL34+AN34+AO34+AP34))</f>
        <v> </v>
      </c>
      <c r="AS34" s="225"/>
      <c r="AT34" s="150"/>
      <c r="AU34" s="151" t="str">
        <f aca="false">IF(ISERROR(RANK(AQ34,AQ$9:$AQ$38,1)),"",RANK(AQ34,$AQ$9:$AQ$38,1))</f>
        <v/>
      </c>
      <c r="AV34" s="151" t="str">
        <f aca="false">IF(ISERROR(RANK(AR34,$AR$9:AR$38,1)),"",RANK(AR34,$AR$9:$AR$38,1))</f>
        <v/>
      </c>
      <c r="AW34" s="102"/>
    </row>
    <row r="35" customFormat="false" ht="15" hidden="false" customHeight="false" outlineLevel="0" collapsed="false">
      <c r="A35" s="121" t="n">
        <f aca="false">Moustiques!A41</f>
        <v>0</v>
      </c>
      <c r="B35" s="153" t="n">
        <f aca="false">Moustiques!B41</f>
        <v>0</v>
      </c>
      <c r="C35" s="211" t="str">
        <f aca="false">Moustiques!C41</f>
        <v> </v>
      </c>
      <c r="D35" s="138" t="str">
        <f aca="false">Moustiques!D41</f>
        <v> </v>
      </c>
      <c r="E35" s="139" t="str">
        <f aca="false">Moustiques!E41</f>
        <v> </v>
      </c>
      <c r="F35" s="212" t="str">
        <f aca="false">Moustiques!F41</f>
        <v> </v>
      </c>
      <c r="G35" s="213"/>
      <c r="H35" s="142" t="n">
        <f aca="false">Moustiques!H41</f>
        <v>0</v>
      </c>
      <c r="I35" s="214" t="n">
        <f aca="false">5*H35</f>
        <v>0</v>
      </c>
      <c r="J35" s="146" t="n">
        <f aca="false">Moustiques!I41</f>
        <v>0</v>
      </c>
      <c r="K35" s="146" t="n">
        <f aca="false">Moustiques!J41</f>
        <v>0</v>
      </c>
      <c r="L35" s="146" t="n">
        <f aca="false">Moustiques!K41</f>
        <v>0</v>
      </c>
      <c r="M35" s="214" t="n">
        <f aca="false">K35+I35</f>
        <v>0</v>
      </c>
      <c r="N35" s="215" t="str">
        <f aca="false">LEFT((M35/60),1)</f>
        <v>0</v>
      </c>
      <c r="O35" s="215" t="n">
        <f aca="false">M35-(N35*60)</f>
        <v>0</v>
      </c>
      <c r="P35" s="215" t="n">
        <f aca="false">J35+N35</f>
        <v>0</v>
      </c>
      <c r="Q35" s="214" t="n">
        <f aca="false">L35+0</f>
        <v>0</v>
      </c>
      <c r="R35" s="138" t="n">
        <f aca="false">IF(J35&lt;&gt;0,CONCATENATE(IF(P35&gt;9,P35,CONCATENATE(0,P35)),":",IF(O35&gt;9,O35,CONCATENATE(0,O35)),":",IF(Q35&gt;9,Q35,CONCATENATE(0,Q35))," "))</f>
        <v>0</v>
      </c>
      <c r="S35" s="215" t="str">
        <f aca="false">IF(J35&lt;&gt;0,(P35*60)+(O35)+(L35/100)," ")</f>
        <v> </v>
      </c>
      <c r="T35" s="151" t="n">
        <f aca="false">IF(ISERROR(RANK(S35,$S$9:$S$38,1)),0,RANK(S35,$S$9:$S$38,1))</f>
        <v>0</v>
      </c>
      <c r="U35" s="213"/>
      <c r="V35" s="216"/>
      <c r="W35" s="146" t="n">
        <f aca="false">Moustiques!P41</f>
        <v>0</v>
      </c>
      <c r="X35" s="146" t="n">
        <f aca="false">Moustiques!Q41</f>
        <v>0</v>
      </c>
      <c r="Y35" s="146" t="n">
        <f aca="false">Moustiques!R41</f>
        <v>0</v>
      </c>
      <c r="Z35" s="215" t="str">
        <f aca="false">IF((W35*60)+(X35)+(Y35/100)&gt;0,(W35*60)+(X35)+(Y35/100),"")</f>
        <v/>
      </c>
      <c r="AA35" s="217" t="n">
        <f aca="false">IF(ISERROR(RANK(Z35,$Z$9:$Z$38,1)),0,RANK(Z35,$Z$9:$Z$38,1))</f>
        <v>0</v>
      </c>
      <c r="AB35" s="218"/>
      <c r="AC35" s="146" t="n">
        <f aca="false">Moustiques!V41</f>
        <v>0</v>
      </c>
      <c r="AD35" s="146" t="n">
        <f aca="false">Moustiques!W41</f>
        <v>0</v>
      </c>
      <c r="AE35" s="215" t="str">
        <f aca="false">IF(AC35&lt;&gt;0,(AC35+(AD35/100))," ")</f>
        <v> </v>
      </c>
      <c r="AF35" s="151" t="n">
        <f aca="false">IF(ISERROR(RANK(AE35,$AE$9:$AE$38,1)),0,RANK(AE35,$AE$9:$AE$38,1))</f>
        <v>0</v>
      </c>
      <c r="AG35" s="218"/>
      <c r="AH35" s="219"/>
      <c r="AI35" s="243" t="n">
        <f aca="false">Moustiques!AA41</f>
        <v>0</v>
      </c>
      <c r="AJ35" s="220"/>
      <c r="AK35" s="221" t="n">
        <f aca="false">IF($J$8&gt;0,T35,1)</f>
        <v>0</v>
      </c>
      <c r="AL35" s="222" t="n">
        <f aca="false">IF($J$8&gt;0,T35*1.001,1)</f>
        <v>0</v>
      </c>
      <c r="AM35" s="221" t="n">
        <f aca="false">IF($W$8&gt;0,AA35,1)</f>
        <v>1</v>
      </c>
      <c r="AN35" s="222" t="n">
        <f aca="false">IF($W$8&gt;0,AA35*1.001,1)</f>
        <v>1</v>
      </c>
      <c r="AO35" s="223" t="n">
        <f aca="false">IF($AC$8&gt;0,AF35,1)</f>
        <v>0</v>
      </c>
      <c r="AP35" s="223" t="n">
        <f aca="false">IF($AI$8&gt;0,AI35,1)</f>
        <v>1</v>
      </c>
      <c r="AQ35" s="224" t="str">
        <f aca="false">IF((AK35*AM35*AO35*AP35)=0," ",(AK35+AM35+AO35+AP35))</f>
        <v> </v>
      </c>
      <c r="AR35" s="222" t="str">
        <f aca="false">IF((AL35*AN35*AO35*AP35)=0," ",(AL35+AN35+AO35+AP35))</f>
        <v> </v>
      </c>
      <c r="AS35" s="225"/>
      <c r="AT35" s="150"/>
      <c r="AU35" s="151" t="str">
        <f aca="false">IF(ISERROR(RANK(AQ35,AQ$9:$AQ$38,1)),"",RANK(AQ35,$AQ$9:$AQ$38,1))</f>
        <v/>
      </c>
      <c r="AV35" s="151" t="str">
        <f aca="false">IF(ISERROR(RANK(AR35,$AR$9:AR$38,1)),"",RANK(AR35,$AR$9:$AR$38,1))</f>
        <v/>
      </c>
      <c r="AW35" s="102"/>
    </row>
    <row r="36" customFormat="false" ht="15" hidden="false" customHeight="false" outlineLevel="0" collapsed="false">
      <c r="A36" s="121" t="n">
        <f aca="false">Moustiques!A42</f>
        <v>0</v>
      </c>
      <c r="B36" s="153" t="n">
        <f aca="false">Moustiques!B42</f>
        <v>0</v>
      </c>
      <c r="C36" s="211" t="str">
        <f aca="false">Moustiques!C42</f>
        <v> </v>
      </c>
      <c r="D36" s="138" t="str">
        <f aca="false">Moustiques!D42</f>
        <v> </v>
      </c>
      <c r="E36" s="139" t="str">
        <f aca="false">Moustiques!E42</f>
        <v> </v>
      </c>
      <c r="F36" s="212" t="str">
        <f aca="false">Moustiques!F42</f>
        <v> </v>
      </c>
      <c r="G36" s="213"/>
      <c r="H36" s="142" t="n">
        <f aca="false">Moustiques!H42</f>
        <v>0</v>
      </c>
      <c r="I36" s="214" t="n">
        <f aca="false">5*H36</f>
        <v>0</v>
      </c>
      <c r="J36" s="146" t="n">
        <f aca="false">Moustiques!I42</f>
        <v>0</v>
      </c>
      <c r="K36" s="146" t="n">
        <f aca="false">Moustiques!J42</f>
        <v>0</v>
      </c>
      <c r="L36" s="146" t="n">
        <f aca="false">Moustiques!K42</f>
        <v>0</v>
      </c>
      <c r="M36" s="214" t="n">
        <f aca="false">K36+I36</f>
        <v>0</v>
      </c>
      <c r="N36" s="215" t="str">
        <f aca="false">LEFT((M36/60),1)</f>
        <v>0</v>
      </c>
      <c r="O36" s="215" t="n">
        <f aca="false">M36-(N36*60)</f>
        <v>0</v>
      </c>
      <c r="P36" s="215" t="n">
        <f aca="false">J36+N36</f>
        <v>0</v>
      </c>
      <c r="Q36" s="214" t="n">
        <f aca="false">L36+0</f>
        <v>0</v>
      </c>
      <c r="R36" s="138" t="n">
        <f aca="false">IF(J36&lt;&gt;0,CONCATENATE(IF(P36&gt;9,P36,CONCATENATE(0,P36)),":",IF(O36&gt;9,O36,CONCATENATE(0,O36)),":",IF(Q36&gt;9,Q36,CONCATENATE(0,Q36))," "))</f>
        <v>0</v>
      </c>
      <c r="S36" s="215" t="str">
        <f aca="false">IF(J36&lt;&gt;0,(P36*60)+(O36)+(L36/100)," ")</f>
        <v> </v>
      </c>
      <c r="T36" s="151" t="n">
        <f aca="false">IF(ISERROR(RANK(S36,$S$9:$S$38,1)),0,RANK(S36,$S$9:$S$38,1))</f>
        <v>0</v>
      </c>
      <c r="U36" s="213"/>
      <c r="V36" s="216"/>
      <c r="W36" s="146" t="n">
        <f aca="false">Moustiques!P42</f>
        <v>0</v>
      </c>
      <c r="X36" s="146" t="n">
        <f aca="false">Moustiques!Q42</f>
        <v>0</v>
      </c>
      <c r="Y36" s="146" t="n">
        <f aca="false">Moustiques!R42</f>
        <v>0</v>
      </c>
      <c r="Z36" s="215" t="str">
        <f aca="false">IF((W36*60)+(X36)+(Y36/100)&gt;0,(W36*60)+(X36)+(Y36/100),"")</f>
        <v/>
      </c>
      <c r="AA36" s="217" t="n">
        <f aca="false">IF(ISERROR(RANK(Z36,$Z$9:$Z$38,1)),0,RANK(Z36,$Z$9:$Z$38,1))</f>
        <v>0</v>
      </c>
      <c r="AB36" s="218"/>
      <c r="AC36" s="146" t="n">
        <f aca="false">Moustiques!V42</f>
        <v>0</v>
      </c>
      <c r="AD36" s="146" t="n">
        <f aca="false">Moustiques!W42</f>
        <v>0</v>
      </c>
      <c r="AE36" s="215" t="str">
        <f aca="false">IF(AC36&lt;&gt;0,(AC36+(AD36/100))," ")</f>
        <v> </v>
      </c>
      <c r="AF36" s="151" t="n">
        <f aca="false">IF(ISERROR(RANK(AE36,$AE$9:$AE$38,1)),0,RANK(AE36,$AE$9:$AE$38,1))</f>
        <v>0</v>
      </c>
      <c r="AG36" s="218"/>
      <c r="AH36" s="219"/>
      <c r="AI36" s="243" t="n">
        <f aca="false">Moustiques!AA42</f>
        <v>0</v>
      </c>
      <c r="AJ36" s="220"/>
      <c r="AK36" s="221" t="n">
        <f aca="false">IF($J$8&gt;0,T36,1)</f>
        <v>0</v>
      </c>
      <c r="AL36" s="222" t="n">
        <f aca="false">IF($J$8&gt;0,T36*1.001,1)</f>
        <v>0</v>
      </c>
      <c r="AM36" s="221" t="n">
        <f aca="false">IF($W$8&gt;0,AA36,1)</f>
        <v>1</v>
      </c>
      <c r="AN36" s="222" t="n">
        <f aca="false">IF($W$8&gt;0,AA36*1.001,1)</f>
        <v>1</v>
      </c>
      <c r="AO36" s="223" t="n">
        <f aca="false">IF($AC$8&gt;0,AF36,1)</f>
        <v>0</v>
      </c>
      <c r="AP36" s="223" t="n">
        <f aca="false">IF($AI$8&gt;0,AI36,1)</f>
        <v>1</v>
      </c>
      <c r="AQ36" s="224" t="str">
        <f aca="false">IF((AK36*AM36*AO36*AP36)=0," ",(AK36+AM36+AO36+AP36))</f>
        <v> </v>
      </c>
      <c r="AR36" s="222" t="str">
        <f aca="false">IF((AL36*AN36*AO36*AP36)=0," ",(AL36+AN36+AO36+AP36))</f>
        <v> </v>
      </c>
      <c r="AS36" s="225"/>
      <c r="AT36" s="150"/>
      <c r="AU36" s="151" t="str">
        <f aca="false">IF(ISERROR(RANK(AQ36,AQ$9:$AQ$38,1)),"",RANK(AQ36,$AQ$9:$AQ$38,1))</f>
        <v/>
      </c>
      <c r="AV36" s="151" t="str">
        <f aca="false">IF(ISERROR(RANK(AR36,$AR$9:AR$38,1)),"",RANK(AR36,$AR$9:$AR$38,1))</f>
        <v/>
      </c>
      <c r="AW36" s="102"/>
    </row>
    <row r="37" customFormat="false" ht="15" hidden="false" customHeight="false" outlineLevel="0" collapsed="false">
      <c r="A37" s="121" t="n">
        <f aca="false">Moustiques!A43</f>
        <v>0</v>
      </c>
      <c r="B37" s="153" t="n">
        <f aca="false">Moustiques!B43</f>
        <v>0</v>
      </c>
      <c r="C37" s="211" t="str">
        <f aca="false">Moustiques!C43</f>
        <v> </v>
      </c>
      <c r="D37" s="138" t="str">
        <f aca="false">Moustiques!D43</f>
        <v> </v>
      </c>
      <c r="E37" s="139" t="str">
        <f aca="false">Moustiques!E43</f>
        <v> </v>
      </c>
      <c r="F37" s="212" t="str">
        <f aca="false">Moustiques!F43</f>
        <v> </v>
      </c>
      <c r="G37" s="213"/>
      <c r="H37" s="142" t="n">
        <f aca="false">Moustiques!H43</f>
        <v>0</v>
      </c>
      <c r="I37" s="214" t="n">
        <f aca="false">5*H37</f>
        <v>0</v>
      </c>
      <c r="J37" s="146" t="n">
        <f aca="false">Moustiques!I43</f>
        <v>0</v>
      </c>
      <c r="K37" s="146" t="n">
        <f aca="false">Moustiques!J43</f>
        <v>0</v>
      </c>
      <c r="L37" s="146" t="n">
        <f aca="false">Moustiques!K43</f>
        <v>0</v>
      </c>
      <c r="M37" s="214" t="n">
        <f aca="false">K37+I37</f>
        <v>0</v>
      </c>
      <c r="N37" s="215" t="str">
        <f aca="false">LEFT((M37/60),1)</f>
        <v>0</v>
      </c>
      <c r="O37" s="215" t="n">
        <f aca="false">M37-(N37*60)</f>
        <v>0</v>
      </c>
      <c r="P37" s="215" t="n">
        <f aca="false">J37+N37</f>
        <v>0</v>
      </c>
      <c r="Q37" s="214" t="n">
        <f aca="false">L37+0</f>
        <v>0</v>
      </c>
      <c r="R37" s="138" t="n">
        <f aca="false">IF(J37&lt;&gt;0,CONCATENATE(IF(P37&gt;9,P37,CONCATENATE(0,P37)),":",IF(O37&gt;9,O37,CONCATENATE(0,O37)),":",IF(Q37&gt;9,Q37,CONCATENATE(0,Q37))," "))</f>
        <v>0</v>
      </c>
      <c r="S37" s="215" t="str">
        <f aca="false">IF(J37&lt;&gt;0,(P37*60)+(O37)+(L37/100)," ")</f>
        <v> </v>
      </c>
      <c r="T37" s="151" t="n">
        <f aca="false">IF(ISERROR(RANK(S37,$S$9:$S$38,1)),0,RANK(S37,$S$9:$S$38,1))</f>
        <v>0</v>
      </c>
      <c r="U37" s="213"/>
      <c r="V37" s="216"/>
      <c r="W37" s="146" t="n">
        <f aca="false">Moustiques!P43</f>
        <v>0</v>
      </c>
      <c r="X37" s="146" t="n">
        <f aca="false">Moustiques!Q43</f>
        <v>0</v>
      </c>
      <c r="Y37" s="146" t="n">
        <f aca="false">Moustiques!R43</f>
        <v>0</v>
      </c>
      <c r="Z37" s="215" t="str">
        <f aca="false">IF((W37*60)+(X37)+(Y37/100)&gt;0,(W37*60)+(X37)+(Y37/100),"")</f>
        <v/>
      </c>
      <c r="AA37" s="217" t="n">
        <f aca="false">IF(ISERROR(RANK(Z37,$Z$9:$Z$38,1)),0,RANK(Z37,$Z$9:$Z$38,1))</f>
        <v>0</v>
      </c>
      <c r="AB37" s="218"/>
      <c r="AC37" s="146" t="n">
        <f aca="false">Moustiques!V43</f>
        <v>0</v>
      </c>
      <c r="AD37" s="146" t="n">
        <f aca="false">Moustiques!W43</f>
        <v>0</v>
      </c>
      <c r="AE37" s="215" t="str">
        <f aca="false">IF(AC37&lt;&gt;0,(AC37+(AD37/100))," ")</f>
        <v> </v>
      </c>
      <c r="AF37" s="151" t="n">
        <f aca="false">IF(ISERROR(RANK(AE37,$AE$9:$AE$38,1)),0,RANK(AE37,$AE$9:$AE$38,1))</f>
        <v>0</v>
      </c>
      <c r="AG37" s="218"/>
      <c r="AH37" s="219"/>
      <c r="AI37" s="243" t="n">
        <f aca="false">Moustiques!AA43</f>
        <v>0</v>
      </c>
      <c r="AJ37" s="220"/>
      <c r="AK37" s="221" t="n">
        <f aca="false">IF($J$8&gt;0,T37,1)</f>
        <v>0</v>
      </c>
      <c r="AL37" s="222" t="n">
        <f aca="false">IF($J$8&gt;0,T37*1.001,1)</f>
        <v>0</v>
      </c>
      <c r="AM37" s="221" t="n">
        <f aca="false">IF($W$8&gt;0,AA37,1)</f>
        <v>1</v>
      </c>
      <c r="AN37" s="222" t="n">
        <f aca="false">IF($W$8&gt;0,AA37*1.001,1)</f>
        <v>1</v>
      </c>
      <c r="AO37" s="223" t="n">
        <f aca="false">IF($AC$8&gt;0,AF37,1)</f>
        <v>0</v>
      </c>
      <c r="AP37" s="223" t="n">
        <f aca="false">IF($AI$8&gt;0,AI37,1)</f>
        <v>1</v>
      </c>
      <c r="AQ37" s="224" t="str">
        <f aca="false">IF((AK37*AM37*AO37*AP37)=0," ",(AK37+AM37+AO37+AP37))</f>
        <v> </v>
      </c>
      <c r="AR37" s="222" t="str">
        <f aca="false">IF((AL37*AN37*AO37*AP37)=0," ",(AL37+AN37+AO37+AP37))</f>
        <v> </v>
      </c>
      <c r="AS37" s="225"/>
      <c r="AT37" s="150"/>
      <c r="AU37" s="151" t="str">
        <f aca="false">IF(ISERROR(RANK(AQ37,AQ$9:$AQ$38,1)),"",RANK(AQ37,$AQ$9:$AQ$38,1))</f>
        <v/>
      </c>
      <c r="AV37" s="151" t="str">
        <f aca="false">IF(ISERROR(RANK(AR37,$AR$9:AR$38,1)),"",RANK(AR37,$AR$9:$AR$38,1))</f>
        <v/>
      </c>
      <c r="AW37" s="102"/>
    </row>
    <row r="38" customFormat="false" ht="15.75" hidden="false" customHeight="false" outlineLevel="0" collapsed="false">
      <c r="A38" s="154" t="n">
        <f aca="false">Moustiques!A44</f>
        <v>0</v>
      </c>
      <c r="B38" s="155" t="n">
        <f aca="false">Moustiques!B44</f>
        <v>0</v>
      </c>
      <c r="C38" s="227" t="str">
        <f aca="false">Moustiques!C44</f>
        <v> </v>
      </c>
      <c r="D38" s="156" t="str">
        <f aca="false">Moustiques!D44</f>
        <v> </v>
      </c>
      <c r="E38" s="157" t="str">
        <f aca="false">Moustiques!E44</f>
        <v> </v>
      </c>
      <c r="F38" s="228" t="str">
        <f aca="false">Moustiques!F44</f>
        <v> </v>
      </c>
      <c r="G38" s="229"/>
      <c r="H38" s="142" t="n">
        <f aca="false">Moustiques!H44</f>
        <v>0</v>
      </c>
      <c r="I38" s="230" t="n">
        <f aca="false">5*H38</f>
        <v>0</v>
      </c>
      <c r="J38" s="146" t="n">
        <f aca="false">Moustiques!I44</f>
        <v>0</v>
      </c>
      <c r="K38" s="146" t="n">
        <f aca="false">Moustiques!J44</f>
        <v>0</v>
      </c>
      <c r="L38" s="146" t="n">
        <f aca="false">Moustiques!K44</f>
        <v>0</v>
      </c>
      <c r="M38" s="230" t="n">
        <f aca="false">K38+I38</f>
        <v>0</v>
      </c>
      <c r="N38" s="231" t="str">
        <f aca="false">LEFT((M38/60),1)</f>
        <v>0</v>
      </c>
      <c r="O38" s="231" t="n">
        <f aca="false">M38-(N38*60)</f>
        <v>0</v>
      </c>
      <c r="P38" s="231" t="n">
        <f aca="false">J38+N38</f>
        <v>0</v>
      </c>
      <c r="Q38" s="230" t="n">
        <f aca="false">L38+0</f>
        <v>0</v>
      </c>
      <c r="R38" s="232" t="n">
        <f aca="false">IF(J38&lt;&gt;0,CONCATENATE(IF(P38&gt;9,P38,CONCATENATE(0,P38)),":",IF(O38&gt;9,O38,CONCATENATE(0,O38)),":",IF(Q38&gt;9,Q38,CONCATENATE(0,Q38))," "))</f>
        <v>0</v>
      </c>
      <c r="S38" s="215" t="str">
        <f aca="false">IF(J38&lt;&gt;0,(P38*60)+(O38)+(L38/100)," ")</f>
        <v> </v>
      </c>
      <c r="T38" s="151" t="n">
        <f aca="false">IF(ISERROR(RANK(S38,$S$9:$S$38,1)),0,RANK(S38,$S$9:$S$38,1))</f>
        <v>0</v>
      </c>
      <c r="U38" s="229"/>
      <c r="V38" s="233"/>
      <c r="W38" s="146" t="n">
        <f aca="false">Moustiques!P44</f>
        <v>0</v>
      </c>
      <c r="X38" s="146" t="n">
        <f aca="false">Moustiques!Q44</f>
        <v>0</v>
      </c>
      <c r="Y38" s="146" t="n">
        <f aca="false">Moustiques!R44</f>
        <v>0</v>
      </c>
      <c r="Z38" s="215" t="str">
        <f aca="false">IF((W38*60)+(X38)+(Y38/100)&gt;0,(W38*60)+(X38)+(Y38/100),"")</f>
        <v/>
      </c>
      <c r="AA38" s="217" t="n">
        <f aca="false">IF(ISERROR(RANK(Z38,$Z$9:$Z$38,1)),0,RANK(Z38,$Z$9:$Z$38,1))</f>
        <v>0</v>
      </c>
      <c r="AB38" s="234"/>
      <c r="AC38" s="146" t="n">
        <f aca="false">Moustiques!V44</f>
        <v>0</v>
      </c>
      <c r="AD38" s="146" t="n">
        <f aca="false">Moustiques!W44</f>
        <v>0</v>
      </c>
      <c r="AE38" s="215" t="str">
        <f aca="false">IF(AC38&lt;&gt;0,(AC38+(AD38/100))," ")</f>
        <v> </v>
      </c>
      <c r="AF38" s="151" t="n">
        <f aca="false">IF(ISERROR(RANK(AE38,$AE$9:$AE$38,1)),0,RANK(AE38,$AE$9:$AE$38,1))</f>
        <v>0</v>
      </c>
      <c r="AG38" s="234"/>
      <c r="AH38" s="235"/>
      <c r="AI38" s="243" t="n">
        <f aca="false">Moustiques!AA44</f>
        <v>0</v>
      </c>
      <c r="AJ38" s="236"/>
      <c r="AK38" s="237" t="n">
        <f aca="false">IF($J$8&gt;0,T38,1)</f>
        <v>0</v>
      </c>
      <c r="AL38" s="238" t="n">
        <f aca="false">IF($J$8&gt;0,T38*1.001,1)</f>
        <v>0</v>
      </c>
      <c r="AM38" s="237" t="n">
        <f aca="false">IF($W$8&gt;0,AA38,1)</f>
        <v>1</v>
      </c>
      <c r="AN38" s="238" t="n">
        <f aca="false">IF($W$8&gt;0,AA38*1.001,1)</f>
        <v>1</v>
      </c>
      <c r="AO38" s="223" t="n">
        <f aca="false">IF($AC$8&gt;0,AF38,1)</f>
        <v>0</v>
      </c>
      <c r="AP38" s="223" t="n">
        <f aca="false">IF($AI$8&gt;0,AI38,1)</f>
        <v>1</v>
      </c>
      <c r="AQ38" s="239" t="str">
        <f aca="false">IF((AK38*AM38*AO38*AP38)=0," ",(AK38+AM38+AO38+AP38))</f>
        <v> </v>
      </c>
      <c r="AR38" s="238" t="str">
        <f aca="false">IF((AL38*AN38*AO38*AP38)=0," ",(AL38+AN38+AO38+AP38))</f>
        <v> </v>
      </c>
      <c r="AS38" s="225"/>
      <c r="AT38" s="150"/>
      <c r="AU38" s="151" t="str">
        <f aca="false">IF(ISERROR(RANK(AQ38,AQ$9:$AQ$38,1)),"",RANK(AQ38,$AQ$9:$AQ$38,1))</f>
        <v/>
      </c>
      <c r="AV38" s="151" t="str">
        <f aca="false">IF(ISERROR(RANK(AR38,$AR$9:AR$38,1)),"",RANK(AR38,$AR$9:$AR$38,1))</f>
        <v/>
      </c>
      <c r="AW38" s="102"/>
    </row>
    <row r="39" customFormat="false" ht="15.75" hidden="false" customHeight="false" outlineLevel="0" collapsed="false">
      <c r="G39" s="141"/>
      <c r="H39" s="141"/>
      <c r="I39" s="174"/>
      <c r="J39" s="141"/>
      <c r="K39" s="174"/>
      <c r="L39" s="174"/>
      <c r="M39" s="174"/>
      <c r="N39" s="174"/>
      <c r="O39" s="141"/>
      <c r="P39" s="175"/>
      <c r="Q39" s="175"/>
      <c r="R39" s="141"/>
      <c r="S39" s="141"/>
      <c r="T39" s="141"/>
      <c r="U39" s="141"/>
      <c r="V39" s="76"/>
      <c r="W39" s="76"/>
      <c r="X39" s="95"/>
      <c r="Y39" s="95"/>
      <c r="Z39" s="76"/>
      <c r="AA39" s="176"/>
      <c r="AB39" s="81"/>
      <c r="AC39" s="81"/>
      <c r="AD39" s="81"/>
      <c r="AE39" s="81"/>
      <c r="AF39" s="81"/>
      <c r="AG39" s="81"/>
      <c r="AH39" s="82"/>
      <c r="AI39" s="82"/>
      <c r="AJ39" s="82"/>
      <c r="AK39" s="177"/>
      <c r="AL39" s="177"/>
      <c r="AM39" s="177"/>
      <c r="AN39" s="177"/>
      <c r="AO39" s="177"/>
      <c r="AP39" s="177"/>
      <c r="AQ39" s="177"/>
      <c r="AR39" s="178"/>
      <c r="AS39" s="178"/>
      <c r="AT39" s="101"/>
      <c r="AU39" s="101"/>
      <c r="AV39" s="101"/>
      <c r="AW39" s="102"/>
    </row>
    <row r="40" customFormat="false" ht="15" hidden="false" customHeight="false" outlineLevel="0" collapsed="false">
      <c r="H40" s="53"/>
      <c r="J40" s="53"/>
      <c r="W40" s="53"/>
    </row>
    <row r="41" customFormat="false" ht="15" hidden="false" customHeight="false" outlineLevel="0" collapsed="false">
      <c r="H41" s="53"/>
      <c r="J41" s="53"/>
      <c r="W41" s="53"/>
      <c r="Y41" s="51"/>
    </row>
    <row r="42" customFormat="false" ht="15" hidden="false" customHeight="false" outlineLevel="0" collapsed="false">
      <c r="H42" s="53"/>
      <c r="J42" s="53"/>
      <c r="R42" s="53"/>
      <c r="W42" s="53"/>
      <c r="Y42" s="51"/>
    </row>
    <row r="43" customFormat="false" ht="15" hidden="false" customHeight="false" outlineLevel="0" collapsed="false">
      <c r="Y43" s="51"/>
    </row>
  </sheetData>
  <mergeCells count="37">
    <mergeCell ref="A2:A7"/>
    <mergeCell ref="B2:B7"/>
    <mergeCell ref="C2:C7"/>
    <mergeCell ref="D2:D7"/>
    <mergeCell ref="E2:E7"/>
    <mergeCell ref="F2:F7"/>
    <mergeCell ref="H2:T2"/>
    <mergeCell ref="W2:AA2"/>
    <mergeCell ref="AC2:AF2"/>
    <mergeCell ref="AK2:AK7"/>
    <mergeCell ref="AL2:AL7"/>
    <mergeCell ref="AM2:AM7"/>
    <mergeCell ref="AN2:AN7"/>
    <mergeCell ref="AO2:AO7"/>
    <mergeCell ref="AP2:AP7"/>
    <mergeCell ref="AQ2:AQ7"/>
    <mergeCell ref="AR2:AR7"/>
    <mergeCell ref="AU2:AU7"/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S3:S7"/>
    <mergeCell ref="T3:T7"/>
    <mergeCell ref="W3:Y6"/>
    <mergeCell ref="Z3:Z7"/>
    <mergeCell ref="AA3:AA7"/>
    <mergeCell ref="AC3:AD6"/>
    <mergeCell ref="AE3:AE7"/>
    <mergeCell ref="AF3:AF7"/>
    <mergeCell ref="AI3:AI7"/>
  </mergeCells>
  <conditionalFormatting sqref="R9:R38">
    <cfRule type="containsText" priority="2" operator="containsText" aboveAverage="0" equalAverage="0" bottom="0" percent="0" rank="0" text="FAUX" dxfId="23">
      <formula>NOT(ISERROR(SEARCH("FAUX",R9)))</formula>
    </cfRule>
  </conditionalFormatting>
  <conditionalFormatting sqref="F9:G9 G19:G38 G10:G17 F10:F38">
    <cfRule type="notContainsText" priority="3" operator="notContains" aboveAverage="0" equalAverage="0" bottom="0" percent="0" rank="0" text="p" dxfId="24">
      <formula>ISERROR(SEARCH("p",F9))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K12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0.7421875" defaultRowHeight="15" zeroHeight="false" outlineLevelRow="0" outlineLevelCol="0"/>
  <cols>
    <col collapsed="false" customWidth="true" hidden="false" outlineLevel="0" max="1" min="1" style="48" width="4.57"/>
    <col collapsed="false" customWidth="true" hidden="false" outlineLevel="0" max="2" min="2" style="0" width="5.43"/>
    <col collapsed="false" customWidth="true" hidden="false" outlineLevel="0" max="3" min="3" style="0" width="15.15"/>
    <col collapsed="false" customWidth="true" hidden="false" outlineLevel="0" max="4" min="4" style="0" width="15.42"/>
    <col collapsed="false" customWidth="true" hidden="false" outlineLevel="0" max="5" min="5" style="0" width="17.4"/>
    <col collapsed="false" customWidth="true" hidden="false" outlineLevel="0" max="6" min="6" style="0" width="29.14"/>
    <col collapsed="false" customWidth="true" hidden="false" outlineLevel="0" max="7" min="7" style="0" width="9.42"/>
    <col collapsed="false" customWidth="true" hidden="true" outlineLevel="0" max="8" min="8" style="48" width="9.42"/>
    <col collapsed="false" customWidth="true" hidden="false" outlineLevel="0" max="10" min="9" style="48" width="5.43"/>
  </cols>
  <sheetData>
    <row r="2" customFormat="false" ht="15.75" hidden="false" customHeight="true" outlineLevel="0" collapsed="false">
      <c r="A2" s="247" t="s">
        <v>286</v>
      </c>
      <c r="B2" s="247" t="s">
        <v>211</v>
      </c>
      <c r="C2" s="248" t="s">
        <v>212</v>
      </c>
      <c r="D2" s="248" t="s">
        <v>2</v>
      </c>
      <c r="E2" s="248" t="s">
        <v>3</v>
      </c>
      <c r="F2" s="248" t="s">
        <v>4</v>
      </c>
      <c r="G2" s="249" t="s">
        <v>6</v>
      </c>
      <c r="H2" s="249" t="s">
        <v>287</v>
      </c>
      <c r="I2" s="249" t="s">
        <v>224</v>
      </c>
      <c r="J2" s="249" t="s">
        <v>220</v>
      </c>
      <c r="K2" s="51" t="s">
        <v>213</v>
      </c>
    </row>
    <row r="3" customFormat="false" ht="15" hidden="false" customHeight="false" outlineLevel="0" collapsed="false">
      <c r="A3" s="247"/>
      <c r="B3" s="247"/>
      <c r="C3" s="248"/>
      <c r="D3" s="248"/>
      <c r="E3" s="248"/>
      <c r="F3" s="248"/>
      <c r="G3" s="249"/>
      <c r="H3" s="249"/>
      <c r="I3" s="249"/>
      <c r="J3" s="249"/>
      <c r="K3" s="51"/>
    </row>
    <row r="4" customFormat="false" ht="15" hidden="false" customHeight="false" outlineLevel="0" collapsed="false">
      <c r="A4" s="247"/>
      <c r="B4" s="247"/>
      <c r="C4" s="248"/>
      <c r="D4" s="248"/>
      <c r="E4" s="248"/>
      <c r="F4" s="248"/>
      <c r="G4" s="249"/>
      <c r="H4" s="249"/>
      <c r="I4" s="249"/>
      <c r="J4" s="249"/>
      <c r="K4" s="51"/>
    </row>
    <row r="5" customFormat="false" ht="15" hidden="false" customHeight="false" outlineLevel="0" collapsed="false">
      <c r="A5" s="247"/>
      <c r="B5" s="247"/>
      <c r="C5" s="248"/>
      <c r="D5" s="248"/>
      <c r="E5" s="248"/>
      <c r="F5" s="248"/>
      <c r="G5" s="249"/>
      <c r="H5" s="249"/>
      <c r="I5" s="249"/>
      <c r="J5" s="249"/>
      <c r="K5" s="51"/>
    </row>
    <row r="6" customFormat="false" ht="15" hidden="false" customHeight="false" outlineLevel="0" collapsed="false">
      <c r="A6" s="247"/>
      <c r="B6" s="247"/>
      <c r="C6" s="248"/>
      <c r="D6" s="248"/>
      <c r="E6" s="248"/>
      <c r="F6" s="248"/>
      <c r="G6" s="249"/>
      <c r="H6" s="249"/>
      <c r="I6" s="249"/>
      <c r="J6" s="249"/>
      <c r="K6" s="51"/>
    </row>
    <row r="7" customFormat="false" ht="15" hidden="false" customHeight="false" outlineLevel="0" collapsed="false">
      <c r="A7" s="247"/>
      <c r="B7" s="247"/>
      <c r="C7" s="248"/>
      <c r="D7" s="248"/>
      <c r="E7" s="248"/>
      <c r="F7" s="248"/>
      <c r="G7" s="249"/>
      <c r="H7" s="249"/>
      <c r="I7" s="249"/>
      <c r="J7" s="249"/>
      <c r="K7" s="51"/>
    </row>
    <row r="8" customFormat="false" ht="15" hidden="false" customHeight="false" outlineLevel="0" collapsed="false">
      <c r="A8" s="247"/>
      <c r="B8" s="247"/>
      <c r="C8" s="248"/>
      <c r="D8" s="248"/>
      <c r="E8" s="248"/>
      <c r="F8" s="248"/>
      <c r="G8" s="249"/>
      <c r="H8" s="249"/>
      <c r="I8" s="249"/>
      <c r="J8" s="249"/>
    </row>
    <row r="9" s="48" customFormat="true" ht="15" hidden="false" customHeight="false" outlineLevel="0" collapsed="false">
      <c r="A9" s="48" t="n">
        <v>1</v>
      </c>
      <c r="B9" s="48" t="n">
        <f aca="false">Benjamins!A15</f>
        <v>1</v>
      </c>
      <c r="C9" s="48" t="n">
        <f aca="false">Benjamins!B15</f>
        <v>55753172</v>
      </c>
      <c r="D9" s="48" t="str">
        <f aca="false">Benjamins!C15</f>
        <v>BEAUGEY</v>
      </c>
      <c r="E9" s="48" t="str">
        <f aca="false">Benjamins!D15</f>
        <v>Axel</v>
      </c>
      <c r="F9" s="48" t="str">
        <f aca="false">Benjamins!E15</f>
        <v>AC Verdunoise</v>
      </c>
      <c r="G9" s="250" t="str">
        <f aca="false">Benjamins!F15</f>
        <v>(4)-Benj</v>
      </c>
      <c r="H9" s="48" t="s">
        <v>143</v>
      </c>
      <c r="I9" s="48" t="str">
        <f aca="false">Benjamins!AE15</f>
        <v/>
      </c>
      <c r="J9" s="251" t="str">
        <f aca="false">Benjamins!AH15</f>
        <v> </v>
      </c>
    </row>
    <row r="10" customFormat="false" ht="15" hidden="false" customHeight="false" outlineLevel="0" collapsed="false">
      <c r="A10" s="48" t="n">
        <v>2</v>
      </c>
      <c r="B10" s="48" t="n">
        <f aca="false">Benjamins!A16</f>
        <v>2</v>
      </c>
      <c r="C10" s="48" t="n">
        <f aca="false">Benjamins!B16</f>
        <v>55797091</v>
      </c>
      <c r="D10" s="48" t="str">
        <f aca="false">Benjamins!C16</f>
        <v>BERGERY</v>
      </c>
      <c r="E10" s="48" t="str">
        <f aca="false">Benjamins!D16</f>
        <v>Léon</v>
      </c>
      <c r="F10" s="48" t="str">
        <f aca="false">Benjamins!E16</f>
        <v>VC Louhannais</v>
      </c>
      <c r="G10" s="250" t="str">
        <f aca="false">Benjamins!F16</f>
        <v>(4)-Benj</v>
      </c>
      <c r="H10" s="48" t="s">
        <v>143</v>
      </c>
      <c r="I10" s="48" t="n">
        <f aca="false">Benjamins!AE16</f>
        <v>5</v>
      </c>
      <c r="J10" s="251" t="n">
        <f aca="false">Benjamins!AH16</f>
        <v>16</v>
      </c>
    </row>
    <row r="11" customFormat="false" ht="15" hidden="false" customHeight="false" outlineLevel="0" collapsed="false">
      <c r="A11" s="48" t="n">
        <v>3</v>
      </c>
      <c r="B11" s="48" t="n">
        <f aca="false">Benjamins!A17</f>
        <v>3</v>
      </c>
      <c r="C11" s="48" t="n">
        <f aca="false">Benjamins!B17</f>
        <v>890760</v>
      </c>
      <c r="D11" s="48" t="str">
        <f aca="false">Benjamins!C17</f>
        <v>BONIN</v>
      </c>
      <c r="E11" s="48" t="str">
        <f aca="false">Benjamins!D17</f>
        <v>Justin</v>
      </c>
      <c r="F11" s="48" t="str">
        <f aca="false">Benjamins!E17</f>
        <v>CC San Martinois</v>
      </c>
      <c r="G11" s="250" t="str">
        <f aca="false">Benjamins!F17</f>
        <v>(4)-Benj</v>
      </c>
      <c r="H11" s="48" t="s">
        <v>143</v>
      </c>
      <c r="I11" s="48" t="n">
        <f aca="false">Benjamins!AE17</f>
        <v>4</v>
      </c>
      <c r="J11" s="251" t="n">
        <f aca="false">Benjamins!AH17</f>
        <v>17</v>
      </c>
    </row>
    <row r="12" customFormat="false" ht="15" hidden="false" customHeight="false" outlineLevel="0" collapsed="false">
      <c r="A12" s="48" t="n">
        <v>4</v>
      </c>
      <c r="B12" s="48" t="n">
        <f aca="false">Benjamins!A18</f>
        <v>4</v>
      </c>
      <c r="C12" s="48" t="n">
        <f aca="false">Benjamins!B18</f>
        <v>857143</v>
      </c>
      <c r="D12" s="48" t="str">
        <f aca="false">Benjamins!C18</f>
        <v>CALBRIS</v>
      </c>
      <c r="E12" s="48" t="str">
        <f aca="false">Benjamins!D18</f>
        <v>Nina</v>
      </c>
      <c r="F12" s="48" t="str">
        <f aca="false">Benjamins!E18</f>
        <v>AC Verdunoise</v>
      </c>
      <c r="G12" s="250" t="str">
        <f aca="false">Benjamins!F18</f>
        <v>(4)-Benj</v>
      </c>
      <c r="H12" s="48" t="s">
        <v>143</v>
      </c>
      <c r="I12" s="48" t="n">
        <f aca="false">Benjamins!AE18</f>
        <v>7</v>
      </c>
      <c r="J12" s="251" t="n">
        <f aca="false">Benjamins!AH18</f>
        <v>14</v>
      </c>
    </row>
    <row r="13" customFormat="false" ht="15" hidden="false" customHeight="false" outlineLevel="0" collapsed="false">
      <c r="A13" s="48" t="n">
        <v>5</v>
      </c>
      <c r="B13" s="48" t="n">
        <f aca="false">Benjamins!A19</f>
        <v>5</v>
      </c>
      <c r="C13" s="48" t="n">
        <f aca="false">Benjamins!B19</f>
        <v>55758115</v>
      </c>
      <c r="D13" s="48" t="str">
        <f aca="false">Benjamins!C19</f>
        <v>DEVAUX FLEURY</v>
      </c>
      <c r="E13" s="48" t="str">
        <f aca="false">Benjamins!D19</f>
        <v>Léane</v>
      </c>
      <c r="F13" s="48" t="str">
        <f aca="false">Benjamins!E19</f>
        <v>VS Joncynois</v>
      </c>
      <c r="G13" s="250" t="str">
        <f aca="false">Benjamins!F19</f>
        <v>(4)-Benj</v>
      </c>
      <c r="H13" s="48" t="s">
        <v>143</v>
      </c>
      <c r="I13" s="48" t="n">
        <f aca="false">Benjamins!AE19</f>
        <v>2</v>
      </c>
      <c r="J13" s="251" t="n">
        <f aca="false">Benjamins!AH19</f>
        <v>19</v>
      </c>
    </row>
    <row r="14" customFormat="false" ht="15" hidden="false" customHeight="false" outlineLevel="0" collapsed="false">
      <c r="A14" s="48" t="n">
        <v>6</v>
      </c>
      <c r="B14" s="48" t="n">
        <f aca="false">Benjamins!A20</f>
        <v>6</v>
      </c>
      <c r="C14" s="48" t="n">
        <f aca="false">Benjamins!B20</f>
        <v>55714099</v>
      </c>
      <c r="D14" s="48" t="str">
        <f aca="false">Benjamins!C20</f>
        <v>DEVEYER</v>
      </c>
      <c r="E14" s="48" t="str">
        <f aca="false">Benjamins!D20</f>
        <v>Sully</v>
      </c>
      <c r="F14" s="48" t="str">
        <f aca="false">Benjamins!E20</f>
        <v>VS Joncynois</v>
      </c>
      <c r="G14" s="250" t="str">
        <f aca="false">Benjamins!F20</f>
        <v>(4)-Benj</v>
      </c>
      <c r="H14" s="48" t="s">
        <v>143</v>
      </c>
      <c r="I14" s="48" t="n">
        <f aca="false">Benjamins!AE20</f>
        <v>1</v>
      </c>
      <c r="J14" s="251" t="n">
        <f aca="false">Benjamins!AH20</f>
        <v>30</v>
      </c>
    </row>
    <row r="15" customFormat="false" ht="15" hidden="false" customHeight="false" outlineLevel="0" collapsed="false">
      <c r="A15" s="48" t="n">
        <v>7</v>
      </c>
      <c r="B15" s="48" t="n">
        <f aca="false">Benjamins!A21</f>
        <v>7</v>
      </c>
      <c r="C15" s="48" t="n">
        <f aca="false">Benjamins!B21</f>
        <v>55710415</v>
      </c>
      <c r="D15" s="48" t="str">
        <f aca="false">Benjamins!C21</f>
        <v>DRILLIEN</v>
      </c>
      <c r="E15" s="48" t="str">
        <f aca="false">Benjamins!D21</f>
        <v>Lazarine</v>
      </c>
      <c r="F15" s="48" t="str">
        <f aca="false">Benjamins!E21</f>
        <v>VS Joncynois</v>
      </c>
      <c r="G15" s="250" t="str">
        <f aca="false">Benjamins!F21</f>
        <v>(4)-Benj</v>
      </c>
      <c r="H15" s="48" t="s">
        <v>143</v>
      </c>
      <c r="I15" s="48" t="n">
        <f aca="false">Benjamins!AE21</f>
        <v>6</v>
      </c>
      <c r="J15" s="251" t="n">
        <f aca="false">Benjamins!AH21</f>
        <v>15</v>
      </c>
    </row>
    <row r="16" customFormat="false" ht="15" hidden="false" customHeight="false" outlineLevel="0" collapsed="false">
      <c r="A16" s="48" t="n">
        <v>8</v>
      </c>
      <c r="B16" s="48" t="n">
        <f aca="false">Benjamins!A22</f>
        <v>8</v>
      </c>
      <c r="C16" s="48" t="n">
        <f aca="false">Benjamins!B22</f>
        <v>890956</v>
      </c>
      <c r="D16" s="48" t="str">
        <f aca="false">Benjamins!C22</f>
        <v>DYON</v>
      </c>
      <c r="E16" s="48" t="str">
        <f aca="false">Benjamins!D22</f>
        <v>Noah</v>
      </c>
      <c r="F16" s="48" t="str">
        <f aca="false">Benjamins!E22</f>
        <v>VS Joncynois</v>
      </c>
      <c r="G16" s="250" t="str">
        <f aca="false">Benjamins!F22</f>
        <v>(4)-Benj</v>
      </c>
      <c r="H16" s="48" t="s">
        <v>143</v>
      </c>
      <c r="I16" s="48" t="n">
        <f aca="false">Benjamins!AE22</f>
        <v>3</v>
      </c>
      <c r="J16" s="251" t="n">
        <f aca="false">Benjamins!AH22</f>
        <v>18</v>
      </c>
    </row>
    <row r="17" customFormat="false" ht="15" hidden="false" customHeight="false" outlineLevel="0" collapsed="false">
      <c r="A17" s="48" t="n">
        <v>9</v>
      </c>
      <c r="B17" s="48" t="n">
        <f aca="false">Benjamins!A23</f>
        <v>9</v>
      </c>
      <c r="C17" s="48" t="n">
        <f aca="false">Benjamins!B23</f>
        <v>55760177</v>
      </c>
      <c r="D17" s="48" t="str">
        <f aca="false">Benjamins!C23</f>
        <v>MORNAT</v>
      </c>
      <c r="E17" s="48" t="str">
        <f aca="false">Benjamins!D23</f>
        <v>Maxence</v>
      </c>
      <c r="F17" s="48" t="str">
        <f aca="false">Benjamins!E23</f>
        <v>VS Joncynois</v>
      </c>
      <c r="G17" s="250" t="e">
        <f aca="false">Benjamins!F23</f>
        <v>#N/A</v>
      </c>
      <c r="H17" s="48" t="s">
        <v>143</v>
      </c>
      <c r="I17" s="48" t="n">
        <f aca="false">Benjamins!AE23</f>
        <v>8</v>
      </c>
      <c r="J17" s="251" t="n">
        <f aca="false">Benjamins!AH23</f>
        <v>13</v>
      </c>
    </row>
    <row r="18" customFormat="false" ht="15" hidden="false" customHeight="false" outlineLevel="0" collapsed="false">
      <c r="A18" s="48" t="n">
        <v>10</v>
      </c>
      <c r="B18" s="48" t="n">
        <f aca="false">Benjamins!A24</f>
        <v>0</v>
      </c>
      <c r="C18" s="48" t="n">
        <f aca="false">Benjamins!B24</f>
        <v>0</v>
      </c>
      <c r="D18" s="48" t="str">
        <f aca="false">Benjamins!C24</f>
        <v> </v>
      </c>
      <c r="E18" s="48" t="str">
        <f aca="false">Benjamins!D24</f>
        <v> </v>
      </c>
      <c r="F18" s="48" t="str">
        <f aca="false">Benjamins!E24</f>
        <v> </v>
      </c>
      <c r="G18" s="250" t="str">
        <f aca="false">Benjamins!F24</f>
        <v> </v>
      </c>
      <c r="H18" s="48" t="s">
        <v>143</v>
      </c>
      <c r="I18" s="48" t="str">
        <f aca="false">Benjamins!AE24</f>
        <v/>
      </c>
      <c r="J18" s="251" t="str">
        <f aca="false">Benjamins!AH24</f>
        <v> </v>
      </c>
    </row>
    <row r="19" customFormat="false" ht="15" hidden="false" customHeight="false" outlineLevel="0" collapsed="false">
      <c r="A19" s="48" t="n">
        <v>11</v>
      </c>
      <c r="B19" s="48" t="n">
        <f aca="false">Benjamins!A25</f>
        <v>0</v>
      </c>
      <c r="C19" s="48" t="n">
        <f aca="false">Benjamins!B25</f>
        <v>0</v>
      </c>
      <c r="D19" s="48" t="str">
        <f aca="false">Benjamins!C25</f>
        <v> </v>
      </c>
      <c r="E19" s="48" t="str">
        <f aca="false">Benjamins!D25</f>
        <v> </v>
      </c>
      <c r="F19" s="48" t="str">
        <f aca="false">Benjamins!E25</f>
        <v> </v>
      </c>
      <c r="G19" s="250" t="str">
        <f aca="false">Benjamins!F25</f>
        <v> </v>
      </c>
      <c r="H19" s="48" t="s">
        <v>143</v>
      </c>
      <c r="I19" s="48" t="str">
        <f aca="false">Benjamins!AE25</f>
        <v/>
      </c>
      <c r="J19" s="251" t="str">
        <f aca="false">Benjamins!AH25</f>
        <v> </v>
      </c>
    </row>
    <row r="20" customFormat="false" ht="15" hidden="false" customHeight="false" outlineLevel="0" collapsed="false">
      <c r="A20" s="48" t="n">
        <v>12</v>
      </c>
      <c r="B20" s="48" t="n">
        <f aca="false">Benjamins!A26</f>
        <v>0</v>
      </c>
      <c r="C20" s="48" t="n">
        <f aca="false">Benjamins!B26</f>
        <v>0</v>
      </c>
      <c r="D20" s="48" t="str">
        <f aca="false">Benjamins!C26</f>
        <v> </v>
      </c>
      <c r="E20" s="48" t="str">
        <f aca="false">Benjamins!D26</f>
        <v> </v>
      </c>
      <c r="F20" s="48" t="str">
        <f aca="false">Benjamins!E26</f>
        <v> </v>
      </c>
      <c r="G20" s="250" t="str">
        <f aca="false">Benjamins!F26</f>
        <v> </v>
      </c>
      <c r="H20" s="48" t="s">
        <v>143</v>
      </c>
      <c r="I20" s="48" t="str">
        <f aca="false">Benjamins!AE26</f>
        <v/>
      </c>
      <c r="J20" s="251" t="str">
        <f aca="false">Benjamins!AH26</f>
        <v> </v>
      </c>
    </row>
    <row r="21" customFormat="false" ht="15" hidden="false" customHeight="false" outlineLevel="0" collapsed="false">
      <c r="A21" s="48" t="n">
        <v>13</v>
      </c>
      <c r="B21" s="48" t="n">
        <f aca="false">Benjamins!A27</f>
        <v>0</v>
      </c>
      <c r="C21" s="48" t="n">
        <f aca="false">Benjamins!B27</f>
        <v>0</v>
      </c>
      <c r="D21" s="48" t="str">
        <f aca="false">Benjamins!C27</f>
        <v> </v>
      </c>
      <c r="E21" s="48" t="str">
        <f aca="false">Benjamins!D27</f>
        <v> </v>
      </c>
      <c r="F21" s="48" t="str">
        <f aca="false">Benjamins!E27</f>
        <v> </v>
      </c>
      <c r="G21" s="250" t="str">
        <f aca="false">Benjamins!F27</f>
        <v> </v>
      </c>
      <c r="H21" s="48" t="s">
        <v>143</v>
      </c>
      <c r="I21" s="48" t="str">
        <f aca="false">Benjamins!AE27</f>
        <v/>
      </c>
      <c r="J21" s="251" t="str">
        <f aca="false">Benjamins!AH27</f>
        <v> </v>
      </c>
    </row>
    <row r="22" customFormat="false" ht="15" hidden="false" customHeight="false" outlineLevel="0" collapsed="false">
      <c r="A22" s="48" t="n">
        <v>14</v>
      </c>
      <c r="B22" s="48" t="n">
        <f aca="false">Benjamins!A28</f>
        <v>0</v>
      </c>
      <c r="C22" s="48" t="n">
        <f aca="false">Benjamins!B28</f>
        <v>0</v>
      </c>
      <c r="D22" s="48" t="str">
        <f aca="false">Benjamins!C28</f>
        <v> </v>
      </c>
      <c r="E22" s="48" t="str">
        <f aca="false">Benjamins!D28</f>
        <v> </v>
      </c>
      <c r="F22" s="48" t="str">
        <f aca="false">Benjamins!E28</f>
        <v> </v>
      </c>
      <c r="G22" s="250" t="str">
        <f aca="false">Benjamins!F28</f>
        <v> </v>
      </c>
      <c r="H22" s="48" t="s">
        <v>143</v>
      </c>
      <c r="I22" s="48" t="str">
        <f aca="false">Benjamins!AE28</f>
        <v/>
      </c>
      <c r="J22" s="251" t="str">
        <f aca="false">Benjamins!AH28</f>
        <v> </v>
      </c>
    </row>
    <row r="23" customFormat="false" ht="15" hidden="false" customHeight="false" outlineLevel="0" collapsed="false">
      <c r="A23" s="48" t="n">
        <v>15</v>
      </c>
      <c r="B23" s="48" t="n">
        <f aca="false">Benjamins!A29</f>
        <v>0</v>
      </c>
      <c r="C23" s="48" t="n">
        <f aca="false">Benjamins!B29</f>
        <v>0</v>
      </c>
      <c r="D23" s="48" t="str">
        <f aca="false">Benjamins!C29</f>
        <v> </v>
      </c>
      <c r="E23" s="48" t="str">
        <f aca="false">Benjamins!D29</f>
        <v> </v>
      </c>
      <c r="F23" s="48" t="str">
        <f aca="false">Benjamins!E29</f>
        <v> </v>
      </c>
      <c r="G23" s="250" t="str">
        <f aca="false">Benjamins!F29</f>
        <v> </v>
      </c>
      <c r="H23" s="48" t="s">
        <v>143</v>
      </c>
      <c r="I23" s="48" t="str">
        <f aca="false">Benjamins!AE29</f>
        <v/>
      </c>
      <c r="J23" s="251" t="str">
        <f aca="false">Benjamins!AH29</f>
        <v> </v>
      </c>
    </row>
    <row r="24" customFormat="false" ht="15" hidden="false" customHeight="false" outlineLevel="0" collapsed="false">
      <c r="A24" s="48" t="n">
        <v>16</v>
      </c>
      <c r="B24" s="48" t="n">
        <f aca="false">Benjamins!A30</f>
        <v>0</v>
      </c>
      <c r="C24" s="48" t="n">
        <f aca="false">Benjamins!B30</f>
        <v>0</v>
      </c>
      <c r="D24" s="48" t="str">
        <f aca="false">Benjamins!C30</f>
        <v> </v>
      </c>
      <c r="E24" s="48" t="str">
        <f aca="false">Benjamins!D30</f>
        <v> </v>
      </c>
      <c r="F24" s="48" t="str">
        <f aca="false">Benjamins!E30</f>
        <v> </v>
      </c>
      <c r="G24" s="250" t="str">
        <f aca="false">Benjamins!F30</f>
        <v> </v>
      </c>
      <c r="H24" s="48" t="s">
        <v>143</v>
      </c>
      <c r="I24" s="48" t="str">
        <f aca="false">Benjamins!AE30</f>
        <v/>
      </c>
      <c r="J24" s="251" t="str">
        <f aca="false">Benjamins!AH30</f>
        <v> </v>
      </c>
    </row>
    <row r="25" customFormat="false" ht="15" hidden="false" customHeight="false" outlineLevel="0" collapsed="false">
      <c r="A25" s="48" t="n">
        <v>17</v>
      </c>
      <c r="B25" s="48" t="n">
        <f aca="false">Benjamins!A31</f>
        <v>0</v>
      </c>
      <c r="C25" s="48" t="n">
        <f aca="false">Benjamins!B31</f>
        <v>0</v>
      </c>
      <c r="D25" s="48" t="str">
        <f aca="false">Benjamins!C31</f>
        <v> </v>
      </c>
      <c r="E25" s="48" t="str">
        <f aca="false">Benjamins!D31</f>
        <v> </v>
      </c>
      <c r="F25" s="48" t="str">
        <f aca="false">Benjamins!E31</f>
        <v> </v>
      </c>
      <c r="G25" s="250" t="str">
        <f aca="false">Benjamins!F31</f>
        <v> </v>
      </c>
      <c r="H25" s="48" t="s">
        <v>143</v>
      </c>
      <c r="I25" s="48" t="str">
        <f aca="false">Benjamins!AE31</f>
        <v/>
      </c>
      <c r="J25" s="251" t="str">
        <f aca="false">Benjamins!AH31</f>
        <v> </v>
      </c>
    </row>
    <row r="26" customFormat="false" ht="15" hidden="false" customHeight="false" outlineLevel="0" collapsed="false">
      <c r="A26" s="48" t="n">
        <v>18</v>
      </c>
      <c r="B26" s="48" t="n">
        <f aca="false">Benjamins!A32</f>
        <v>0</v>
      </c>
      <c r="C26" s="48" t="n">
        <f aca="false">Benjamins!B32</f>
        <v>0</v>
      </c>
      <c r="D26" s="48" t="str">
        <f aca="false">Benjamins!C32</f>
        <v> </v>
      </c>
      <c r="E26" s="48" t="str">
        <f aca="false">Benjamins!D32</f>
        <v> </v>
      </c>
      <c r="F26" s="48" t="str">
        <f aca="false">Benjamins!E32</f>
        <v> </v>
      </c>
      <c r="G26" s="250" t="str">
        <f aca="false">Benjamins!F32</f>
        <v> </v>
      </c>
      <c r="H26" s="48" t="s">
        <v>143</v>
      </c>
      <c r="I26" s="48" t="str">
        <f aca="false">Benjamins!AE32</f>
        <v/>
      </c>
      <c r="J26" s="251" t="str">
        <f aca="false">Benjamins!AH32</f>
        <v> </v>
      </c>
    </row>
    <row r="27" customFormat="false" ht="15" hidden="false" customHeight="false" outlineLevel="0" collapsed="false">
      <c r="A27" s="48" t="n">
        <v>19</v>
      </c>
      <c r="B27" s="48" t="n">
        <f aca="false">Benjamins!A33</f>
        <v>0</v>
      </c>
      <c r="C27" s="48" t="n">
        <f aca="false">Benjamins!B33</f>
        <v>0</v>
      </c>
      <c r="D27" s="48" t="str">
        <f aca="false">Benjamins!C33</f>
        <v> </v>
      </c>
      <c r="E27" s="48" t="str">
        <f aca="false">Benjamins!D33</f>
        <v> </v>
      </c>
      <c r="F27" s="48" t="str">
        <f aca="false">Benjamins!E33</f>
        <v> </v>
      </c>
      <c r="G27" s="250" t="str">
        <f aca="false">Benjamins!F33</f>
        <v> </v>
      </c>
      <c r="H27" s="48" t="s">
        <v>143</v>
      </c>
      <c r="I27" s="48" t="str">
        <f aca="false">Benjamins!AE33</f>
        <v/>
      </c>
      <c r="J27" s="251" t="str">
        <f aca="false">Benjamins!AH33</f>
        <v> </v>
      </c>
    </row>
    <row r="28" customFormat="false" ht="15" hidden="false" customHeight="false" outlineLevel="0" collapsed="false">
      <c r="A28" s="48" t="n">
        <v>20</v>
      </c>
      <c r="B28" s="48" t="n">
        <f aca="false">Benjamins!A34</f>
        <v>0</v>
      </c>
      <c r="C28" s="48" t="n">
        <f aca="false">Benjamins!B34</f>
        <v>0</v>
      </c>
      <c r="D28" s="48" t="str">
        <f aca="false">Benjamins!C34</f>
        <v> </v>
      </c>
      <c r="E28" s="48" t="str">
        <f aca="false">Benjamins!D34</f>
        <v> </v>
      </c>
      <c r="F28" s="48" t="str">
        <f aca="false">Benjamins!E34</f>
        <v> </v>
      </c>
      <c r="G28" s="250" t="str">
        <f aca="false">Benjamins!F34</f>
        <v> </v>
      </c>
      <c r="H28" s="48" t="s">
        <v>143</v>
      </c>
      <c r="I28" s="48" t="str">
        <f aca="false">Benjamins!AE34</f>
        <v/>
      </c>
      <c r="J28" s="251" t="str">
        <f aca="false">Benjamins!AH34</f>
        <v> </v>
      </c>
    </row>
    <row r="29" customFormat="false" ht="15" hidden="false" customHeight="false" outlineLevel="0" collapsed="false">
      <c r="A29" s="48" t="n">
        <v>21</v>
      </c>
      <c r="B29" s="48" t="n">
        <f aca="false">Benjamins!A35</f>
        <v>0</v>
      </c>
      <c r="C29" s="48" t="n">
        <f aca="false">Benjamins!B35</f>
        <v>0</v>
      </c>
      <c r="D29" s="48" t="str">
        <f aca="false">Benjamins!C35</f>
        <v> </v>
      </c>
      <c r="E29" s="48" t="str">
        <f aca="false">Benjamins!D35</f>
        <v> </v>
      </c>
      <c r="F29" s="48" t="str">
        <f aca="false">Benjamins!E35</f>
        <v> </v>
      </c>
      <c r="G29" s="250" t="str">
        <f aca="false">Benjamins!F35</f>
        <v> </v>
      </c>
      <c r="H29" s="48" t="s">
        <v>143</v>
      </c>
      <c r="I29" s="48" t="str">
        <f aca="false">Benjamins!AE35</f>
        <v/>
      </c>
      <c r="J29" s="251" t="str">
        <f aca="false">Benjamins!AH35</f>
        <v> </v>
      </c>
    </row>
    <row r="30" customFormat="false" ht="15" hidden="false" customHeight="false" outlineLevel="0" collapsed="false">
      <c r="A30" s="48" t="n">
        <v>22</v>
      </c>
      <c r="B30" s="48" t="n">
        <f aca="false">Benjamins!A36</f>
        <v>0</v>
      </c>
      <c r="C30" s="48" t="n">
        <f aca="false">Benjamins!B36</f>
        <v>0</v>
      </c>
      <c r="D30" s="48" t="str">
        <f aca="false">Benjamins!C36</f>
        <v> </v>
      </c>
      <c r="E30" s="48" t="str">
        <f aca="false">Benjamins!D36</f>
        <v> </v>
      </c>
      <c r="F30" s="48" t="str">
        <f aca="false">Benjamins!E36</f>
        <v> </v>
      </c>
      <c r="G30" s="250" t="str">
        <f aca="false">Benjamins!F36</f>
        <v> </v>
      </c>
      <c r="H30" s="48" t="s">
        <v>143</v>
      </c>
      <c r="I30" s="48" t="str">
        <f aca="false">Benjamins!AE36</f>
        <v/>
      </c>
      <c r="J30" s="251" t="str">
        <f aca="false">Benjamins!AH36</f>
        <v> </v>
      </c>
    </row>
    <row r="31" customFormat="false" ht="15" hidden="false" customHeight="false" outlineLevel="0" collapsed="false">
      <c r="A31" s="48" t="n">
        <v>23</v>
      </c>
      <c r="B31" s="48" t="n">
        <f aca="false">Benjamins!A37</f>
        <v>0</v>
      </c>
      <c r="C31" s="48" t="n">
        <f aca="false">Benjamins!B37</f>
        <v>0</v>
      </c>
      <c r="D31" s="48" t="str">
        <f aca="false">Benjamins!C37</f>
        <v> </v>
      </c>
      <c r="E31" s="48" t="str">
        <f aca="false">Benjamins!D37</f>
        <v> </v>
      </c>
      <c r="F31" s="48" t="str">
        <f aca="false">Benjamins!E37</f>
        <v> </v>
      </c>
      <c r="G31" s="250" t="str">
        <f aca="false">Benjamins!F37</f>
        <v> </v>
      </c>
      <c r="H31" s="48" t="s">
        <v>143</v>
      </c>
      <c r="I31" s="48" t="str">
        <f aca="false">Benjamins!AE37</f>
        <v/>
      </c>
      <c r="J31" s="251" t="str">
        <f aca="false">Benjamins!AH37</f>
        <v> </v>
      </c>
    </row>
    <row r="32" customFormat="false" ht="15" hidden="false" customHeight="false" outlineLevel="0" collapsed="false">
      <c r="A32" s="48" t="n">
        <v>24</v>
      </c>
      <c r="B32" s="48" t="n">
        <f aca="false">Benjamins!A38</f>
        <v>0</v>
      </c>
      <c r="C32" s="48" t="n">
        <f aca="false">Benjamins!B38</f>
        <v>0</v>
      </c>
      <c r="D32" s="48" t="str">
        <f aca="false">Benjamins!C38</f>
        <v> </v>
      </c>
      <c r="E32" s="48" t="str">
        <f aca="false">Benjamins!D38</f>
        <v> </v>
      </c>
      <c r="F32" s="48" t="str">
        <f aca="false">Benjamins!E38</f>
        <v> </v>
      </c>
      <c r="G32" s="250" t="str">
        <f aca="false">Benjamins!F38</f>
        <v> </v>
      </c>
      <c r="H32" s="48" t="s">
        <v>143</v>
      </c>
      <c r="I32" s="48" t="str">
        <f aca="false">Benjamins!AE38</f>
        <v/>
      </c>
      <c r="J32" s="251" t="str">
        <f aca="false">Benjamins!AH38</f>
        <v> </v>
      </c>
    </row>
    <row r="33" customFormat="false" ht="15" hidden="false" customHeight="false" outlineLevel="0" collapsed="false">
      <c r="A33" s="48" t="n">
        <v>25</v>
      </c>
      <c r="B33" s="48" t="n">
        <f aca="false">Benjamins!A39</f>
        <v>0</v>
      </c>
      <c r="C33" s="48" t="n">
        <f aca="false">Benjamins!B39</f>
        <v>0</v>
      </c>
      <c r="D33" s="48" t="str">
        <f aca="false">Benjamins!C39</f>
        <v> </v>
      </c>
      <c r="E33" s="48" t="str">
        <f aca="false">Benjamins!D39</f>
        <v> </v>
      </c>
      <c r="F33" s="48" t="str">
        <f aca="false">Benjamins!E39</f>
        <v> </v>
      </c>
      <c r="G33" s="250" t="str">
        <f aca="false">Benjamins!F39</f>
        <v> </v>
      </c>
      <c r="H33" s="48" t="s">
        <v>143</v>
      </c>
      <c r="I33" s="48" t="str">
        <f aca="false">Benjamins!AE39</f>
        <v/>
      </c>
      <c r="J33" s="251" t="str">
        <f aca="false">Benjamins!AH39</f>
        <v> </v>
      </c>
    </row>
    <row r="34" customFormat="false" ht="15" hidden="false" customHeight="false" outlineLevel="0" collapsed="false">
      <c r="A34" s="48" t="n">
        <v>26</v>
      </c>
      <c r="B34" s="48" t="n">
        <f aca="false">Benjamins!A40</f>
        <v>0</v>
      </c>
      <c r="C34" s="48" t="n">
        <f aca="false">Benjamins!B40</f>
        <v>0</v>
      </c>
      <c r="D34" s="48" t="str">
        <f aca="false">Benjamins!C40</f>
        <v> </v>
      </c>
      <c r="E34" s="48" t="str">
        <f aca="false">Benjamins!D40</f>
        <v> </v>
      </c>
      <c r="F34" s="48" t="str">
        <f aca="false">Benjamins!E40</f>
        <v> </v>
      </c>
      <c r="G34" s="250" t="str">
        <f aca="false">Benjamins!F40</f>
        <v> </v>
      </c>
      <c r="H34" s="48" t="s">
        <v>143</v>
      </c>
      <c r="I34" s="48" t="str">
        <f aca="false">Benjamins!AE40</f>
        <v/>
      </c>
      <c r="J34" s="251" t="str">
        <f aca="false">Benjamins!AH40</f>
        <v> </v>
      </c>
    </row>
    <row r="35" customFormat="false" ht="15" hidden="false" customHeight="false" outlineLevel="0" collapsed="false">
      <c r="A35" s="48" t="n">
        <v>27</v>
      </c>
      <c r="B35" s="48" t="n">
        <f aca="false">Benjamins!A41</f>
        <v>0</v>
      </c>
      <c r="C35" s="48" t="n">
        <f aca="false">Benjamins!B41</f>
        <v>0</v>
      </c>
      <c r="D35" s="48" t="str">
        <f aca="false">Benjamins!C41</f>
        <v> </v>
      </c>
      <c r="E35" s="48" t="str">
        <f aca="false">Benjamins!D41</f>
        <v> </v>
      </c>
      <c r="F35" s="48" t="str">
        <f aca="false">Benjamins!E41</f>
        <v> </v>
      </c>
      <c r="G35" s="250" t="str">
        <f aca="false">Benjamins!F41</f>
        <v> </v>
      </c>
      <c r="H35" s="48" t="s">
        <v>143</v>
      </c>
      <c r="I35" s="48" t="str">
        <f aca="false">Benjamins!AE41</f>
        <v/>
      </c>
      <c r="J35" s="251" t="str">
        <f aca="false">Benjamins!AH41</f>
        <v> </v>
      </c>
    </row>
    <row r="36" customFormat="false" ht="15" hidden="false" customHeight="false" outlineLevel="0" collapsed="false">
      <c r="A36" s="48" t="n">
        <v>28</v>
      </c>
      <c r="B36" s="48" t="n">
        <f aca="false">Benjamins!A42</f>
        <v>0</v>
      </c>
      <c r="C36" s="48" t="n">
        <f aca="false">Benjamins!B42</f>
        <v>0</v>
      </c>
      <c r="D36" s="48" t="str">
        <f aca="false">Benjamins!C42</f>
        <v> </v>
      </c>
      <c r="E36" s="48" t="str">
        <f aca="false">Benjamins!D42</f>
        <v> </v>
      </c>
      <c r="F36" s="48" t="str">
        <f aca="false">Benjamins!E42</f>
        <v> </v>
      </c>
      <c r="G36" s="250" t="str">
        <f aca="false">Benjamins!F42</f>
        <v> </v>
      </c>
      <c r="H36" s="48" t="s">
        <v>143</v>
      </c>
      <c r="I36" s="48" t="str">
        <f aca="false">Benjamins!AE42</f>
        <v/>
      </c>
      <c r="J36" s="251" t="str">
        <f aca="false">Benjamins!AH42</f>
        <v> </v>
      </c>
    </row>
    <row r="37" customFormat="false" ht="15" hidden="false" customHeight="false" outlineLevel="0" collapsed="false">
      <c r="A37" s="48" t="n">
        <v>29</v>
      </c>
      <c r="B37" s="48" t="n">
        <f aca="false">Benjamins!A43</f>
        <v>0</v>
      </c>
      <c r="C37" s="48" t="n">
        <f aca="false">Benjamins!B43</f>
        <v>0</v>
      </c>
      <c r="D37" s="48" t="str">
        <f aca="false">Benjamins!C43</f>
        <v> </v>
      </c>
      <c r="E37" s="48" t="str">
        <f aca="false">Benjamins!D43</f>
        <v> </v>
      </c>
      <c r="F37" s="48" t="str">
        <f aca="false">Benjamins!E43</f>
        <v> </v>
      </c>
      <c r="G37" s="250" t="str">
        <f aca="false">Benjamins!F43</f>
        <v> </v>
      </c>
      <c r="H37" s="48" t="s">
        <v>143</v>
      </c>
      <c r="I37" s="48" t="str">
        <f aca="false">Benjamins!AE43</f>
        <v/>
      </c>
      <c r="J37" s="251" t="str">
        <f aca="false">Benjamins!AH43</f>
        <v> </v>
      </c>
    </row>
    <row r="38" customFormat="false" ht="15.75" hidden="false" customHeight="false" outlineLevel="0" collapsed="false">
      <c r="A38" s="252" t="n">
        <v>30</v>
      </c>
      <c r="B38" s="252" t="n">
        <f aca="false">Benjamins!A44</f>
        <v>0</v>
      </c>
      <c r="C38" s="252" t="n">
        <f aca="false">Benjamins!B44</f>
        <v>0</v>
      </c>
      <c r="D38" s="252" t="str">
        <f aca="false">Benjamins!C44</f>
        <v> </v>
      </c>
      <c r="E38" s="252" t="str">
        <f aca="false">Benjamins!D44</f>
        <v> </v>
      </c>
      <c r="F38" s="252" t="str">
        <f aca="false">Benjamins!E44</f>
        <v> </v>
      </c>
      <c r="G38" s="253" t="str">
        <f aca="false">Benjamins!F44</f>
        <v> </v>
      </c>
      <c r="H38" s="252" t="s">
        <v>143</v>
      </c>
      <c r="I38" s="252" t="str">
        <f aca="false">Benjamins!AE44</f>
        <v/>
      </c>
      <c r="J38" s="254" t="str">
        <f aca="false">Benjamins!AH44</f>
        <v> </v>
      </c>
    </row>
    <row r="39" customFormat="false" ht="15.75" hidden="false" customHeight="false" outlineLevel="0" collapsed="false">
      <c r="A39" s="48" t="n">
        <v>1</v>
      </c>
      <c r="B39" s="48" t="n">
        <f aca="false">Pupilles!A15</f>
        <v>15</v>
      </c>
      <c r="C39" s="48" t="n">
        <f aca="false">Pupilles!B15</f>
        <v>55758094</v>
      </c>
      <c r="D39" s="48" t="str">
        <f aca="false">Pupilles!C15</f>
        <v>ANTUNES</v>
      </c>
      <c r="E39" s="48" t="str">
        <f aca="false">Pupilles!D15</f>
        <v>Hugo</v>
      </c>
      <c r="F39" s="48" t="str">
        <f aca="false">Pupilles!E15</f>
        <v>Creusot Cyclisme</v>
      </c>
      <c r="G39" s="250" t="str">
        <f aca="false">Pupilles!F15</f>
        <v>(3)-Pup</v>
      </c>
      <c r="H39" s="48" t="s">
        <v>94</v>
      </c>
      <c r="I39" s="48" t="n">
        <f aca="false">Pupilles!AE15</f>
        <v>1</v>
      </c>
      <c r="J39" s="251" t="n">
        <f aca="false">Pupilles!AH15</f>
        <v>30</v>
      </c>
    </row>
    <row r="40" customFormat="false" ht="15" hidden="false" customHeight="false" outlineLevel="0" collapsed="false">
      <c r="A40" s="48" t="n">
        <v>2</v>
      </c>
      <c r="B40" s="48" t="n">
        <f aca="false">Pupilles!A16</f>
        <v>16</v>
      </c>
      <c r="C40" s="48" t="str">
        <f aca="false">Pupilles!B16</f>
        <v>55759687</v>
      </c>
      <c r="D40" s="48" t="str">
        <f aca="false">Pupilles!C16</f>
        <v>BOSC</v>
      </c>
      <c r="E40" s="48" t="str">
        <f aca="false">Pupilles!D16</f>
        <v>Noah</v>
      </c>
      <c r="F40" s="48" t="str">
        <f aca="false">Pupilles!E16</f>
        <v>Granges Grupetto</v>
      </c>
      <c r="G40" s="250" t="str">
        <f aca="false">Pupilles!F16</f>
        <v>(3)-Pup</v>
      </c>
      <c r="H40" s="48" t="s">
        <v>94</v>
      </c>
      <c r="I40" s="48" t="n">
        <f aca="false">Pupilles!AE16</f>
        <v>7</v>
      </c>
      <c r="J40" s="251" t="n">
        <f aca="false">Pupilles!AH16</f>
        <v>14</v>
      </c>
    </row>
    <row r="41" customFormat="false" ht="15" hidden="false" customHeight="false" outlineLevel="0" collapsed="false">
      <c r="A41" s="48" t="n">
        <v>3</v>
      </c>
      <c r="B41" s="48" t="n">
        <f aca="false">Pupilles!A17</f>
        <v>17</v>
      </c>
      <c r="C41" s="48" t="n">
        <f aca="false">Pupilles!B17</f>
        <v>859026</v>
      </c>
      <c r="D41" s="48" t="str">
        <f aca="false">Pupilles!C17</f>
        <v>CAPA</v>
      </c>
      <c r="E41" s="48" t="str">
        <f aca="false">Pupilles!D17</f>
        <v>Tom</v>
      </c>
      <c r="F41" s="48" t="str">
        <f aca="false">Pupilles!E17</f>
        <v>Ecuisses VSP</v>
      </c>
      <c r="G41" s="250" t="str">
        <f aca="false">Pupilles!F17</f>
        <v>(3)-Pup</v>
      </c>
      <c r="H41" s="48" t="s">
        <v>94</v>
      </c>
      <c r="I41" s="48" t="n">
        <f aca="false">Pupilles!AE17</f>
        <v>14</v>
      </c>
      <c r="J41" s="251" t="n">
        <f aca="false">Pupilles!AH17</f>
        <v>10</v>
      </c>
    </row>
    <row r="42" customFormat="false" ht="15" hidden="false" customHeight="false" outlineLevel="0" collapsed="false">
      <c r="A42" s="48" t="n">
        <v>4</v>
      </c>
      <c r="B42" s="48" t="n">
        <f aca="false">Pupilles!A18</f>
        <v>18</v>
      </c>
      <c r="C42" s="48" t="n">
        <f aca="false">Pupilles!B18</f>
        <v>55710113</v>
      </c>
      <c r="D42" s="48" t="str">
        <f aca="false">Pupilles!C18</f>
        <v>DUCOTE</v>
      </c>
      <c r="E42" s="48" t="str">
        <f aca="false">Pupilles!D18</f>
        <v>Laurine</v>
      </c>
      <c r="F42" s="48" t="str">
        <f aca="false">Pupilles!E18</f>
        <v>VC Montcellien</v>
      </c>
      <c r="G42" s="250" t="str">
        <f aca="false">Pupilles!F18</f>
        <v>(3)-Pup</v>
      </c>
      <c r="H42" s="48" t="s">
        <v>94</v>
      </c>
      <c r="I42" s="48" t="n">
        <f aca="false">Pupilles!AE18</f>
        <v>3</v>
      </c>
      <c r="J42" s="251" t="n">
        <f aca="false">Pupilles!AH18</f>
        <v>18</v>
      </c>
    </row>
    <row r="43" customFormat="false" ht="15" hidden="false" customHeight="false" outlineLevel="0" collapsed="false">
      <c r="A43" s="48" t="n">
        <v>5</v>
      </c>
      <c r="B43" s="48" t="n">
        <f aca="false">Pupilles!A19</f>
        <v>19</v>
      </c>
      <c r="C43" s="48" t="n">
        <f aca="false">Pupilles!B19</f>
        <v>859032</v>
      </c>
      <c r="D43" s="48" t="str">
        <f aca="false">Pupilles!C19</f>
        <v>GAUTHIER</v>
      </c>
      <c r="E43" s="48" t="str">
        <f aca="false">Pupilles!D19</f>
        <v>Mattéo</v>
      </c>
      <c r="F43" s="48" t="str">
        <f aca="false">Pupilles!E19</f>
        <v>Ecuisses VSP</v>
      </c>
      <c r="G43" s="250" t="str">
        <f aca="false">Pupilles!F19</f>
        <v>(3)-Pup</v>
      </c>
      <c r="H43" s="48" t="s">
        <v>94</v>
      </c>
      <c r="I43" s="48" t="n">
        <f aca="false">Pupilles!AE19</f>
        <v>16</v>
      </c>
      <c r="J43" s="251" t="n">
        <f aca="false">Pupilles!AH19</f>
        <v>10</v>
      </c>
    </row>
    <row r="44" customFormat="false" ht="15" hidden="false" customHeight="false" outlineLevel="0" collapsed="false">
      <c r="A44" s="48" t="n">
        <v>6</v>
      </c>
      <c r="B44" s="48" t="n">
        <f aca="false">Pupilles!A20</f>
        <v>20</v>
      </c>
      <c r="C44" s="48" t="n">
        <f aca="false">Pupilles!B20</f>
        <v>55789720</v>
      </c>
      <c r="D44" s="48" t="str">
        <f aca="false">Pupilles!C20</f>
        <v>GAUTHIER</v>
      </c>
      <c r="E44" s="48" t="str">
        <f aca="false">Pupilles!D20</f>
        <v>Ancelin</v>
      </c>
      <c r="F44" s="48" t="str">
        <f aca="false">Pupilles!E20</f>
        <v>VC Montcellien</v>
      </c>
      <c r="G44" s="250" t="str">
        <f aca="false">Pupilles!F20</f>
        <v>(3)-Pup</v>
      </c>
      <c r="H44" s="48" t="s">
        <v>94</v>
      </c>
      <c r="I44" s="48" t="n">
        <f aca="false">Pupilles!AE20</f>
        <v>15</v>
      </c>
      <c r="J44" s="251" t="n">
        <f aca="false">Pupilles!AH20</f>
        <v>10</v>
      </c>
    </row>
    <row r="45" customFormat="false" ht="15" hidden="false" customHeight="false" outlineLevel="0" collapsed="false">
      <c r="A45" s="48" t="n">
        <v>7</v>
      </c>
      <c r="B45" s="48" t="n">
        <f aca="false">Pupilles!A21</f>
        <v>21</v>
      </c>
      <c r="C45" s="48" t="n">
        <f aca="false">Pupilles!B21</f>
        <v>55760663</v>
      </c>
      <c r="D45" s="48" t="str">
        <f aca="false">Pupilles!C21</f>
        <v>GRILLOT</v>
      </c>
      <c r="E45" s="48" t="str">
        <f aca="false">Pupilles!D21</f>
        <v>Ilaria</v>
      </c>
      <c r="F45" s="48" t="str">
        <f aca="false">Pupilles!E21</f>
        <v>AC Verdunoise</v>
      </c>
      <c r="G45" s="250" t="str">
        <f aca="false">Pupilles!F21</f>
        <v>(3)-Pup</v>
      </c>
      <c r="H45" s="48" t="s">
        <v>94</v>
      </c>
      <c r="I45" s="48" t="n">
        <f aca="false">Pupilles!AE21</f>
        <v>13</v>
      </c>
      <c r="J45" s="251" t="n">
        <f aca="false">Pupilles!AH21</f>
        <v>10</v>
      </c>
    </row>
    <row r="46" customFormat="false" ht="15" hidden="false" customHeight="false" outlineLevel="0" collapsed="false">
      <c r="A46" s="48" t="n">
        <v>8</v>
      </c>
      <c r="B46" s="48" t="n">
        <f aca="false">Pupilles!A22</f>
        <v>22</v>
      </c>
      <c r="C46" s="48" t="n">
        <f aca="false">Pupilles!B22</f>
        <v>889545</v>
      </c>
      <c r="D46" s="48" t="str">
        <f aca="false">Pupilles!C22</f>
        <v>GUICHARD</v>
      </c>
      <c r="E46" s="48" t="str">
        <f aca="false">Pupilles!D22</f>
        <v>Guillaume</v>
      </c>
      <c r="F46" s="48" t="str">
        <f aca="false">Pupilles!E22</f>
        <v>VC Louhannais</v>
      </c>
      <c r="G46" s="250" t="str">
        <f aca="false">Pupilles!F22</f>
        <v>(3)-Pup</v>
      </c>
      <c r="H46" s="48" t="s">
        <v>94</v>
      </c>
      <c r="I46" s="48" t="n">
        <f aca="false">Pupilles!AE22</f>
        <v>4</v>
      </c>
      <c r="J46" s="251" t="n">
        <f aca="false">Pupilles!AH22</f>
        <v>17</v>
      </c>
    </row>
    <row r="47" customFormat="false" ht="15" hidden="false" customHeight="false" outlineLevel="0" collapsed="false">
      <c r="A47" s="48" t="n">
        <v>9</v>
      </c>
      <c r="B47" s="48" t="n">
        <f aca="false">Pupilles!A23</f>
        <v>23</v>
      </c>
      <c r="C47" s="48" t="n">
        <f aca="false">Pupilles!B23</f>
        <v>55658996</v>
      </c>
      <c r="D47" s="48" t="str">
        <f aca="false">Pupilles!C23</f>
        <v>HEBERT</v>
      </c>
      <c r="E47" s="48" t="str">
        <f aca="false">Pupilles!D23</f>
        <v>Loucyan</v>
      </c>
      <c r="F47" s="48" t="str">
        <f aca="false">Pupilles!E23</f>
        <v>Ecuisses VSP</v>
      </c>
      <c r="G47" s="250" t="str">
        <f aca="false">Pupilles!F23</f>
        <v>(3)-Pup</v>
      </c>
      <c r="H47" s="48" t="s">
        <v>94</v>
      </c>
      <c r="I47" s="48" t="n">
        <f aca="false">Pupilles!AE23</f>
        <v>5</v>
      </c>
      <c r="J47" s="251" t="n">
        <f aca="false">Pupilles!AH23</f>
        <v>16</v>
      </c>
    </row>
    <row r="48" customFormat="false" ht="15" hidden="false" customHeight="false" outlineLevel="0" collapsed="false">
      <c r="A48" s="48" t="n">
        <v>10</v>
      </c>
      <c r="B48" s="48" t="n">
        <f aca="false">Pupilles!A24</f>
        <v>24</v>
      </c>
      <c r="C48" s="48" t="n">
        <f aca="false">Pupilles!B24</f>
        <v>853315</v>
      </c>
      <c r="D48" s="48" t="str">
        <f aca="false">Pupilles!C24</f>
        <v>LONJARET</v>
      </c>
      <c r="E48" s="48" t="str">
        <f aca="false">Pupilles!D24</f>
        <v>Louis</v>
      </c>
      <c r="F48" s="48" t="str">
        <f aca="false">Pupilles!E24</f>
        <v>CC San Martinois</v>
      </c>
      <c r="G48" s="250" t="str">
        <f aca="false">Pupilles!F24</f>
        <v>(3)-Pup</v>
      </c>
      <c r="H48" s="48" t="s">
        <v>94</v>
      </c>
      <c r="I48" s="48" t="n">
        <f aca="false">Pupilles!AE24</f>
        <v>11</v>
      </c>
      <c r="J48" s="251" t="n">
        <f aca="false">Pupilles!AH24</f>
        <v>10</v>
      </c>
    </row>
    <row r="49" customFormat="false" ht="15" hidden="false" customHeight="false" outlineLevel="0" collapsed="false">
      <c r="A49" s="48" t="n">
        <v>11</v>
      </c>
      <c r="B49" s="48" t="n">
        <f aca="false">Pupilles!A25</f>
        <v>25</v>
      </c>
      <c r="C49" s="48" t="n">
        <f aca="false">Pupilles!B25</f>
        <v>857902</v>
      </c>
      <c r="D49" s="48" t="str">
        <f aca="false">Pupilles!C25</f>
        <v>MOREAU</v>
      </c>
      <c r="E49" s="48" t="str">
        <f aca="false">Pupilles!D25</f>
        <v>Aristide</v>
      </c>
      <c r="F49" s="48" t="str">
        <f aca="false">Pupilles!E25</f>
        <v>VC Montcellien</v>
      </c>
      <c r="G49" s="250" t="str">
        <f aca="false">Pupilles!F25</f>
        <v>(3)-Pup</v>
      </c>
      <c r="H49" s="48" t="s">
        <v>94</v>
      </c>
      <c r="I49" s="48" t="n">
        <f aca="false">Pupilles!AE25</f>
        <v>2</v>
      </c>
      <c r="J49" s="251" t="n">
        <f aca="false">Pupilles!AH25</f>
        <v>19</v>
      </c>
    </row>
    <row r="50" customFormat="false" ht="15" hidden="false" customHeight="false" outlineLevel="0" collapsed="false">
      <c r="A50" s="48" t="n">
        <v>12</v>
      </c>
      <c r="B50" s="48" t="n">
        <f aca="false">Pupilles!A26</f>
        <v>26</v>
      </c>
      <c r="C50" s="48" t="n">
        <f aca="false">Pupilles!B26</f>
        <v>55794368</v>
      </c>
      <c r="D50" s="48" t="str">
        <f aca="false">Pupilles!C26</f>
        <v>MORNAT</v>
      </c>
      <c r="E50" s="48" t="str">
        <f aca="false">Pupilles!D26</f>
        <v>Mathilde</v>
      </c>
      <c r="F50" s="48" t="str">
        <f aca="false">Pupilles!E26</f>
        <v>VS Joncynois</v>
      </c>
      <c r="G50" s="250" t="str">
        <f aca="false">Pupilles!F26</f>
        <v>(3)-Pup</v>
      </c>
      <c r="H50" s="48" t="s">
        <v>94</v>
      </c>
      <c r="I50" s="48" t="n">
        <f aca="false">Pupilles!AE26</f>
        <v>17</v>
      </c>
      <c r="J50" s="251" t="n">
        <f aca="false">Pupilles!AH26</f>
        <v>10</v>
      </c>
    </row>
    <row r="51" customFormat="false" ht="15" hidden="false" customHeight="false" outlineLevel="0" collapsed="false">
      <c r="A51" s="48" t="n">
        <v>13</v>
      </c>
      <c r="B51" s="48" t="n">
        <f aca="false">Pupilles!A27</f>
        <v>27</v>
      </c>
      <c r="C51" s="48" t="n">
        <f aca="false">Pupilles!B27</f>
        <v>857527</v>
      </c>
      <c r="D51" s="48" t="str">
        <f aca="false">Pupilles!C27</f>
        <v>NUGUE</v>
      </c>
      <c r="E51" s="48" t="str">
        <f aca="false">Pupilles!D27</f>
        <v>Julian</v>
      </c>
      <c r="F51" s="48" t="str">
        <f aca="false">Pupilles!E27</f>
        <v>VC Charollais</v>
      </c>
      <c r="G51" s="250" t="str">
        <f aca="false">Pupilles!F27</f>
        <v>(3)-Pup</v>
      </c>
      <c r="H51" s="48" t="s">
        <v>94</v>
      </c>
      <c r="I51" s="48" t="n">
        <f aca="false">Pupilles!AE27</f>
        <v>9</v>
      </c>
      <c r="J51" s="251" t="n">
        <f aca="false">Pupilles!AH27</f>
        <v>12</v>
      </c>
    </row>
    <row r="52" customFormat="false" ht="15" hidden="false" customHeight="false" outlineLevel="0" collapsed="false">
      <c r="A52" s="48" t="n">
        <v>14</v>
      </c>
      <c r="B52" s="48" t="n">
        <f aca="false">Pupilles!A28</f>
        <v>28</v>
      </c>
      <c r="C52" s="48" t="n">
        <f aca="false">Pupilles!B28</f>
        <v>890758</v>
      </c>
      <c r="D52" s="48" t="str">
        <f aca="false">Pupilles!C28</f>
        <v>PERNOLLET</v>
      </c>
      <c r="E52" s="48" t="str">
        <f aca="false">Pupilles!D28</f>
        <v>Baptiste</v>
      </c>
      <c r="F52" s="48" t="str">
        <f aca="false">Pupilles!E28</f>
        <v>CC San Martinois</v>
      </c>
      <c r="G52" s="250" t="str">
        <f aca="false">Pupilles!F28</f>
        <v>(3)-Pup</v>
      </c>
      <c r="H52" s="48" t="s">
        <v>94</v>
      </c>
      <c r="I52" s="48" t="n">
        <f aca="false">Pupilles!AE28</f>
        <v>12</v>
      </c>
      <c r="J52" s="251" t="n">
        <f aca="false">Pupilles!AH28</f>
        <v>10</v>
      </c>
    </row>
    <row r="53" customFormat="false" ht="15" hidden="false" customHeight="false" outlineLevel="0" collapsed="false">
      <c r="A53" s="48" t="n">
        <v>15</v>
      </c>
      <c r="B53" s="48" t="n">
        <f aca="false">Pupilles!A29</f>
        <v>29</v>
      </c>
      <c r="C53" s="48" t="n">
        <f aca="false">Pupilles!B29</f>
        <v>890759</v>
      </c>
      <c r="D53" s="48" t="str">
        <f aca="false">Pupilles!C29</f>
        <v>PERNOLLET</v>
      </c>
      <c r="E53" s="48" t="str">
        <f aca="false">Pupilles!D29</f>
        <v>Jules</v>
      </c>
      <c r="F53" s="48" t="str">
        <f aca="false">Pupilles!E29</f>
        <v>CC San Martinois</v>
      </c>
      <c r="G53" s="250" t="str">
        <f aca="false">Pupilles!F29</f>
        <v>(3)-Pup</v>
      </c>
      <c r="H53" s="48" t="s">
        <v>94</v>
      </c>
      <c r="I53" s="48" t="n">
        <f aca="false">Pupilles!AE29</f>
        <v>10</v>
      </c>
      <c r="J53" s="251" t="n">
        <f aca="false">Pupilles!AH29</f>
        <v>11</v>
      </c>
    </row>
    <row r="54" customFormat="false" ht="15" hidden="false" customHeight="false" outlineLevel="0" collapsed="false">
      <c r="A54" s="48" t="n">
        <v>16</v>
      </c>
      <c r="B54" s="48" t="n">
        <f aca="false">Pupilles!A30</f>
        <v>30</v>
      </c>
      <c r="C54" s="48" t="n">
        <f aca="false">Pupilles!B30</f>
        <v>0</v>
      </c>
      <c r="D54" s="48" t="str">
        <f aca="false">Pupilles!C30</f>
        <v>PERROUX</v>
      </c>
      <c r="E54" s="48" t="str">
        <f aca="false">Pupilles!D30</f>
        <v>Cyril</v>
      </c>
      <c r="F54" s="48" t="str">
        <f aca="false">Pupilles!E30</f>
        <v>Creusot Cyclisme</v>
      </c>
      <c r="G54" s="250" t="str">
        <f aca="false">Pupilles!F30</f>
        <v> </v>
      </c>
      <c r="H54" s="48" t="s">
        <v>94</v>
      </c>
      <c r="I54" s="48" t="n">
        <f aca="false">Pupilles!AE30</f>
        <v>6</v>
      </c>
      <c r="J54" s="251" t="n">
        <f aca="false">Pupilles!AH30</f>
        <v>15</v>
      </c>
    </row>
    <row r="55" customFormat="false" ht="15" hidden="false" customHeight="false" outlineLevel="0" collapsed="false">
      <c r="A55" s="48" t="n">
        <v>17</v>
      </c>
      <c r="B55" s="48" t="n">
        <f aca="false">Pupilles!A31</f>
        <v>31</v>
      </c>
      <c r="C55" s="48" t="n">
        <f aca="false">Pupilles!B31</f>
        <v>891944</v>
      </c>
      <c r="D55" s="48" t="str">
        <f aca="false">Pupilles!C31</f>
        <v>PHILIPPOT</v>
      </c>
      <c r="E55" s="48" t="str">
        <f aca="false">Pupilles!D31</f>
        <v>Maé</v>
      </c>
      <c r="F55" s="48" t="str">
        <f aca="false">Pupilles!E31</f>
        <v>Ecuisses VSP</v>
      </c>
      <c r="G55" s="250" t="str">
        <f aca="false">Pupilles!F31</f>
        <v>(3)-Pup</v>
      </c>
      <c r="H55" s="48" t="s">
        <v>94</v>
      </c>
      <c r="I55" s="48" t="n">
        <f aca="false">Pupilles!AE31</f>
        <v>18</v>
      </c>
      <c r="J55" s="251" t="n">
        <f aca="false">Pupilles!AH31</f>
        <v>10</v>
      </c>
    </row>
    <row r="56" customFormat="false" ht="15" hidden="false" customHeight="false" outlineLevel="0" collapsed="false">
      <c r="A56" s="48" t="n">
        <v>18</v>
      </c>
      <c r="B56" s="48" t="n">
        <f aca="false">Pupilles!A32</f>
        <v>32</v>
      </c>
      <c r="C56" s="48" t="str">
        <f aca="false">Pupilles!B32</f>
        <v>Non Classé</v>
      </c>
      <c r="D56" s="48" t="str">
        <f aca="false">Pupilles!C32</f>
        <v>RIOT</v>
      </c>
      <c r="E56" s="48" t="str">
        <f aca="false">Pupilles!D32</f>
        <v>Charles</v>
      </c>
      <c r="F56" s="48" t="str">
        <f aca="false">Pupilles!E32</f>
        <v>Bourbon</v>
      </c>
      <c r="G56" s="250" t="e">
        <f aca="false">Pupilles!F32</f>
        <v>#N/A</v>
      </c>
      <c r="H56" s="48" t="s">
        <v>94</v>
      </c>
      <c r="I56" s="48" t="n">
        <f aca="false">Pupilles!AE32</f>
        <v>8</v>
      </c>
      <c r="J56" s="251" t="n">
        <f aca="false">Pupilles!AH32</f>
        <v>13</v>
      </c>
    </row>
    <row r="57" customFormat="false" ht="15" hidden="false" customHeight="false" outlineLevel="0" collapsed="false">
      <c r="A57" s="48" t="n">
        <v>19</v>
      </c>
      <c r="B57" s="48" t="n">
        <f aca="false">Pupilles!A33</f>
        <v>0</v>
      </c>
      <c r="C57" s="48" t="n">
        <f aca="false">Pupilles!B33</f>
        <v>0</v>
      </c>
      <c r="D57" s="48" t="str">
        <f aca="false">Pupilles!C33</f>
        <v> </v>
      </c>
      <c r="E57" s="48" t="str">
        <f aca="false">Pupilles!D33</f>
        <v> </v>
      </c>
      <c r="F57" s="48" t="str">
        <f aca="false">Pupilles!E33</f>
        <v> </v>
      </c>
      <c r="G57" s="250" t="str">
        <f aca="false">Pupilles!F33</f>
        <v> </v>
      </c>
      <c r="H57" s="48" t="s">
        <v>94</v>
      </c>
      <c r="I57" s="48" t="str">
        <f aca="false">Pupilles!AE33</f>
        <v/>
      </c>
      <c r="J57" s="251" t="str">
        <f aca="false">Pupilles!AH33</f>
        <v> </v>
      </c>
    </row>
    <row r="58" customFormat="false" ht="15" hidden="false" customHeight="false" outlineLevel="0" collapsed="false">
      <c r="A58" s="48" t="n">
        <v>20</v>
      </c>
      <c r="B58" s="48" t="n">
        <f aca="false">Pupilles!A34</f>
        <v>0</v>
      </c>
      <c r="C58" s="48" t="n">
        <f aca="false">Pupilles!B34</f>
        <v>0</v>
      </c>
      <c r="D58" s="48" t="str">
        <f aca="false">Pupilles!C34</f>
        <v> </v>
      </c>
      <c r="E58" s="48" t="str">
        <f aca="false">Pupilles!D34</f>
        <v> </v>
      </c>
      <c r="F58" s="48" t="str">
        <f aca="false">Pupilles!E34</f>
        <v> </v>
      </c>
      <c r="G58" s="250" t="str">
        <f aca="false">Pupilles!F34</f>
        <v> </v>
      </c>
      <c r="H58" s="48" t="s">
        <v>94</v>
      </c>
      <c r="I58" s="48" t="str">
        <f aca="false">Pupilles!AE34</f>
        <v/>
      </c>
      <c r="J58" s="251" t="str">
        <f aca="false">Pupilles!AH34</f>
        <v> </v>
      </c>
    </row>
    <row r="59" customFormat="false" ht="15" hidden="false" customHeight="false" outlineLevel="0" collapsed="false">
      <c r="A59" s="48" t="n">
        <v>21</v>
      </c>
      <c r="B59" s="48" t="n">
        <f aca="false">Pupilles!A35</f>
        <v>0</v>
      </c>
      <c r="C59" s="48" t="n">
        <f aca="false">Pupilles!B35</f>
        <v>0</v>
      </c>
      <c r="D59" s="48" t="str">
        <f aca="false">Pupilles!C35</f>
        <v> </v>
      </c>
      <c r="E59" s="48" t="str">
        <f aca="false">Pupilles!D35</f>
        <v> </v>
      </c>
      <c r="F59" s="48" t="str">
        <f aca="false">Pupilles!E35</f>
        <v> </v>
      </c>
      <c r="G59" s="250" t="str">
        <f aca="false">Pupilles!F35</f>
        <v> </v>
      </c>
      <c r="H59" s="48" t="s">
        <v>94</v>
      </c>
      <c r="I59" s="48" t="str">
        <f aca="false">Pupilles!AE35</f>
        <v/>
      </c>
      <c r="J59" s="251" t="str">
        <f aca="false">Pupilles!AH35</f>
        <v> </v>
      </c>
    </row>
    <row r="60" customFormat="false" ht="15" hidden="false" customHeight="false" outlineLevel="0" collapsed="false">
      <c r="A60" s="48" t="n">
        <v>22</v>
      </c>
      <c r="B60" s="48" t="n">
        <f aca="false">Pupilles!A36</f>
        <v>0</v>
      </c>
      <c r="C60" s="48" t="n">
        <f aca="false">Pupilles!B36</f>
        <v>0</v>
      </c>
      <c r="D60" s="48" t="str">
        <f aca="false">Pupilles!C36</f>
        <v> </v>
      </c>
      <c r="E60" s="48" t="str">
        <f aca="false">Pupilles!D36</f>
        <v> </v>
      </c>
      <c r="F60" s="48" t="str">
        <f aca="false">Pupilles!E36</f>
        <v> </v>
      </c>
      <c r="G60" s="250" t="str">
        <f aca="false">Pupilles!F36</f>
        <v> </v>
      </c>
      <c r="H60" s="48" t="s">
        <v>94</v>
      </c>
      <c r="I60" s="48" t="str">
        <f aca="false">Pupilles!AE36</f>
        <v/>
      </c>
      <c r="J60" s="251" t="str">
        <f aca="false">Pupilles!AH36</f>
        <v> </v>
      </c>
    </row>
    <row r="61" customFormat="false" ht="15" hidden="false" customHeight="false" outlineLevel="0" collapsed="false">
      <c r="A61" s="48" t="n">
        <v>23</v>
      </c>
      <c r="B61" s="48" t="n">
        <f aca="false">Pupilles!A37</f>
        <v>0</v>
      </c>
      <c r="C61" s="48" t="n">
        <f aca="false">Pupilles!B37</f>
        <v>0</v>
      </c>
      <c r="D61" s="48" t="str">
        <f aca="false">Pupilles!C37</f>
        <v> </v>
      </c>
      <c r="E61" s="48" t="str">
        <f aca="false">Pupilles!D37</f>
        <v> </v>
      </c>
      <c r="F61" s="48" t="str">
        <f aca="false">Pupilles!E37</f>
        <v> </v>
      </c>
      <c r="G61" s="250" t="str">
        <f aca="false">Pupilles!F37</f>
        <v> </v>
      </c>
      <c r="H61" s="48" t="s">
        <v>94</v>
      </c>
      <c r="I61" s="48" t="str">
        <f aca="false">Pupilles!AE37</f>
        <v/>
      </c>
      <c r="J61" s="251" t="str">
        <f aca="false">Pupilles!AH37</f>
        <v> </v>
      </c>
    </row>
    <row r="62" customFormat="false" ht="15" hidden="false" customHeight="false" outlineLevel="0" collapsed="false">
      <c r="A62" s="48" t="n">
        <v>24</v>
      </c>
      <c r="B62" s="48" t="n">
        <f aca="false">Pupilles!A38</f>
        <v>0</v>
      </c>
      <c r="C62" s="48" t="n">
        <f aca="false">Pupilles!B38</f>
        <v>0</v>
      </c>
      <c r="D62" s="48" t="str">
        <f aca="false">Pupilles!C38</f>
        <v> </v>
      </c>
      <c r="E62" s="48" t="str">
        <f aca="false">Pupilles!D38</f>
        <v> </v>
      </c>
      <c r="F62" s="48" t="str">
        <f aca="false">Pupilles!E38</f>
        <v> </v>
      </c>
      <c r="G62" s="250" t="str">
        <f aca="false">Pupilles!F38</f>
        <v> </v>
      </c>
      <c r="H62" s="48" t="s">
        <v>94</v>
      </c>
      <c r="I62" s="48" t="str">
        <f aca="false">Pupilles!AE38</f>
        <v/>
      </c>
      <c r="J62" s="251" t="str">
        <f aca="false">Pupilles!AH38</f>
        <v> </v>
      </c>
    </row>
    <row r="63" customFormat="false" ht="15" hidden="false" customHeight="false" outlineLevel="0" collapsed="false">
      <c r="A63" s="48" t="n">
        <v>25</v>
      </c>
      <c r="B63" s="48" t="n">
        <f aca="false">Pupilles!A39</f>
        <v>0</v>
      </c>
      <c r="C63" s="48" t="n">
        <f aca="false">Pupilles!B39</f>
        <v>0</v>
      </c>
      <c r="D63" s="48" t="str">
        <f aca="false">Pupilles!C39</f>
        <v> </v>
      </c>
      <c r="E63" s="48" t="str">
        <f aca="false">Pupilles!D39</f>
        <v> </v>
      </c>
      <c r="F63" s="48" t="str">
        <f aca="false">Pupilles!E39</f>
        <v> </v>
      </c>
      <c r="G63" s="250" t="str">
        <f aca="false">Pupilles!F39</f>
        <v> </v>
      </c>
      <c r="H63" s="48" t="s">
        <v>94</v>
      </c>
      <c r="I63" s="48" t="str">
        <f aca="false">Pupilles!AE39</f>
        <v/>
      </c>
      <c r="J63" s="251" t="str">
        <f aca="false">Pupilles!AH39</f>
        <v> </v>
      </c>
    </row>
    <row r="64" customFormat="false" ht="15" hidden="false" customHeight="false" outlineLevel="0" collapsed="false">
      <c r="A64" s="48" t="n">
        <v>26</v>
      </c>
      <c r="B64" s="48" t="n">
        <f aca="false">Pupilles!A40</f>
        <v>0</v>
      </c>
      <c r="C64" s="48" t="n">
        <f aca="false">Pupilles!B40</f>
        <v>0</v>
      </c>
      <c r="D64" s="48" t="str">
        <f aca="false">Pupilles!C40</f>
        <v> </v>
      </c>
      <c r="E64" s="48" t="str">
        <f aca="false">Pupilles!D40</f>
        <v> </v>
      </c>
      <c r="F64" s="48" t="str">
        <f aca="false">Pupilles!E40</f>
        <v> </v>
      </c>
      <c r="G64" s="250" t="str">
        <f aca="false">Pupilles!F40</f>
        <v> </v>
      </c>
      <c r="H64" s="48" t="s">
        <v>94</v>
      </c>
      <c r="I64" s="48" t="str">
        <f aca="false">Pupilles!AE40</f>
        <v/>
      </c>
      <c r="J64" s="251" t="str">
        <f aca="false">Pupilles!AH40</f>
        <v> </v>
      </c>
    </row>
    <row r="65" customFormat="false" ht="15" hidden="false" customHeight="false" outlineLevel="0" collapsed="false">
      <c r="A65" s="48" t="n">
        <v>27</v>
      </c>
      <c r="B65" s="48" t="n">
        <f aca="false">Pupilles!A41</f>
        <v>0</v>
      </c>
      <c r="C65" s="48" t="n">
        <f aca="false">Pupilles!B41</f>
        <v>0</v>
      </c>
      <c r="D65" s="48" t="str">
        <f aca="false">Pupilles!C41</f>
        <v> </v>
      </c>
      <c r="E65" s="48" t="str">
        <f aca="false">Pupilles!D41</f>
        <v> </v>
      </c>
      <c r="F65" s="48" t="str">
        <f aca="false">Pupilles!E41</f>
        <v> </v>
      </c>
      <c r="G65" s="250" t="str">
        <f aca="false">Pupilles!F41</f>
        <v> </v>
      </c>
      <c r="H65" s="48" t="s">
        <v>94</v>
      </c>
      <c r="I65" s="48" t="str">
        <f aca="false">Pupilles!AE41</f>
        <v/>
      </c>
      <c r="J65" s="251" t="str">
        <f aca="false">Pupilles!AH41</f>
        <v> </v>
      </c>
    </row>
    <row r="66" customFormat="false" ht="15" hidden="false" customHeight="false" outlineLevel="0" collapsed="false">
      <c r="A66" s="48" t="n">
        <v>28</v>
      </c>
      <c r="B66" s="48" t="n">
        <f aca="false">Pupilles!A42</f>
        <v>0</v>
      </c>
      <c r="C66" s="48" t="n">
        <f aca="false">Pupilles!B42</f>
        <v>0</v>
      </c>
      <c r="D66" s="48" t="str">
        <f aca="false">Pupilles!C42</f>
        <v> </v>
      </c>
      <c r="E66" s="48" t="str">
        <f aca="false">Pupilles!D42</f>
        <v> </v>
      </c>
      <c r="F66" s="48" t="str">
        <f aca="false">Pupilles!E42</f>
        <v> </v>
      </c>
      <c r="G66" s="250" t="str">
        <f aca="false">Pupilles!F42</f>
        <v> </v>
      </c>
      <c r="H66" s="48" t="s">
        <v>94</v>
      </c>
      <c r="I66" s="48" t="str">
        <f aca="false">Pupilles!AE42</f>
        <v/>
      </c>
      <c r="J66" s="251" t="str">
        <f aca="false">Pupilles!AH42</f>
        <v> </v>
      </c>
    </row>
    <row r="67" customFormat="false" ht="15" hidden="false" customHeight="false" outlineLevel="0" collapsed="false">
      <c r="A67" s="48" t="n">
        <v>29</v>
      </c>
      <c r="B67" s="48" t="n">
        <f aca="false">Pupilles!A43</f>
        <v>0</v>
      </c>
      <c r="C67" s="48" t="n">
        <f aca="false">Pupilles!B43</f>
        <v>0</v>
      </c>
      <c r="D67" s="48" t="str">
        <f aca="false">Pupilles!C43</f>
        <v> </v>
      </c>
      <c r="E67" s="48" t="str">
        <f aca="false">Pupilles!D43</f>
        <v> </v>
      </c>
      <c r="F67" s="48" t="str">
        <f aca="false">Pupilles!E43</f>
        <v> </v>
      </c>
      <c r="G67" s="250" t="str">
        <f aca="false">Pupilles!F43</f>
        <v> </v>
      </c>
      <c r="H67" s="48" t="s">
        <v>94</v>
      </c>
      <c r="I67" s="48" t="str">
        <f aca="false">Pupilles!AE43</f>
        <v/>
      </c>
      <c r="J67" s="251" t="str">
        <f aca="false">Pupilles!AH43</f>
        <v> </v>
      </c>
    </row>
    <row r="68" customFormat="false" ht="15.75" hidden="false" customHeight="false" outlineLevel="0" collapsed="false">
      <c r="A68" s="252" t="n">
        <v>30</v>
      </c>
      <c r="B68" s="252" t="n">
        <f aca="false">Pupilles!A44</f>
        <v>0</v>
      </c>
      <c r="C68" s="252" t="n">
        <f aca="false">Pupilles!B44</f>
        <v>0</v>
      </c>
      <c r="D68" s="252" t="str">
        <f aca="false">Pupilles!C44</f>
        <v> </v>
      </c>
      <c r="E68" s="252" t="str">
        <f aca="false">Pupilles!D44</f>
        <v> </v>
      </c>
      <c r="F68" s="252" t="str">
        <f aca="false">Pupilles!E44</f>
        <v> </v>
      </c>
      <c r="G68" s="253" t="str">
        <f aca="false">Pupilles!F44</f>
        <v> </v>
      </c>
      <c r="H68" s="252" t="s">
        <v>94</v>
      </c>
      <c r="I68" s="252" t="str">
        <f aca="false">Pupilles!AE44</f>
        <v/>
      </c>
      <c r="J68" s="254" t="str">
        <f aca="false">Pupilles!AH44</f>
        <v> </v>
      </c>
    </row>
    <row r="69" s="48" customFormat="true" ht="15.75" hidden="false" customHeight="false" outlineLevel="0" collapsed="false">
      <c r="A69" s="48" t="n">
        <v>1</v>
      </c>
      <c r="B69" s="48" t="n">
        <f aca="false">Poussins!A15</f>
        <v>41</v>
      </c>
      <c r="C69" s="48" t="n">
        <f aca="false">Poussins!B15</f>
        <v>891142</v>
      </c>
      <c r="D69" s="48" t="str">
        <f aca="false">Poussins!C15</f>
        <v>VINCK</v>
      </c>
      <c r="E69" s="48" t="str">
        <f aca="false">Poussins!D15</f>
        <v>Jules</v>
      </c>
      <c r="F69" s="48" t="str">
        <f aca="false">Poussins!E15</f>
        <v>Ecuisses VSP</v>
      </c>
      <c r="G69" s="250" t="str">
        <f aca="false">Poussins!F15</f>
        <v>(2)-Pous</v>
      </c>
      <c r="H69" s="48" t="s">
        <v>51</v>
      </c>
      <c r="I69" s="48" t="n">
        <f aca="false">Poussins!AE15</f>
        <v>4</v>
      </c>
      <c r="J69" s="251" t="n">
        <f aca="false">Poussins!AH15</f>
        <v>17</v>
      </c>
    </row>
    <row r="70" customFormat="false" ht="15" hidden="false" customHeight="false" outlineLevel="0" collapsed="false">
      <c r="A70" s="48" t="n">
        <v>2</v>
      </c>
      <c r="B70" s="48" t="n">
        <f aca="false">Poussins!A16</f>
        <v>42</v>
      </c>
      <c r="C70" s="48" t="n">
        <f aca="false">Poussins!B16</f>
        <v>55793039</v>
      </c>
      <c r="D70" s="48" t="str">
        <f aca="false">Poussins!C16</f>
        <v>TRAPET</v>
      </c>
      <c r="E70" s="48" t="str">
        <f aca="false">Poussins!D16</f>
        <v>Gaston</v>
      </c>
      <c r="F70" s="48" t="str">
        <f aca="false">Poussins!E16</f>
        <v>Ecuisses VSP</v>
      </c>
      <c r="G70" s="250" t="str">
        <f aca="false">Poussins!F16</f>
        <v>(2)-Pous</v>
      </c>
      <c r="H70" s="48" t="s">
        <v>51</v>
      </c>
      <c r="I70" s="48" t="n">
        <f aca="false">Poussins!AE16</f>
        <v>3</v>
      </c>
      <c r="J70" s="251" t="n">
        <f aca="false">Poussins!AH16</f>
        <v>18</v>
      </c>
    </row>
    <row r="71" customFormat="false" ht="15" hidden="false" customHeight="false" outlineLevel="0" collapsed="false">
      <c r="A71" s="48" t="n">
        <v>3</v>
      </c>
      <c r="B71" s="48" t="n">
        <f aca="false">Poussins!A17</f>
        <v>43</v>
      </c>
      <c r="C71" s="48" t="n">
        <f aca="false">Poussins!B17</f>
        <v>892917</v>
      </c>
      <c r="D71" s="48" t="str">
        <f aca="false">Poussins!C17</f>
        <v>SEIGNE</v>
      </c>
      <c r="E71" s="48" t="str">
        <f aca="false">Poussins!D17</f>
        <v>Nolan</v>
      </c>
      <c r="F71" s="48" t="str">
        <f aca="false">Poussins!E17</f>
        <v>Ecuisses VSP</v>
      </c>
      <c r="G71" s="250" t="str">
        <f aca="false">Poussins!F17</f>
        <v>(2)-Pous</v>
      </c>
      <c r="H71" s="48" t="s">
        <v>51</v>
      </c>
      <c r="I71" s="48" t="n">
        <f aca="false">Poussins!AE17</f>
        <v>11</v>
      </c>
      <c r="J71" s="251" t="n">
        <f aca="false">Poussins!AH17</f>
        <v>10</v>
      </c>
    </row>
    <row r="72" customFormat="false" ht="15" hidden="false" customHeight="false" outlineLevel="0" collapsed="false">
      <c r="A72" s="48" t="n">
        <v>4</v>
      </c>
      <c r="B72" s="48" t="n">
        <f aca="false">Poussins!A18</f>
        <v>44</v>
      </c>
      <c r="C72" s="48" t="n">
        <f aca="false">Poussins!B18</f>
        <v>55791273</v>
      </c>
      <c r="D72" s="48" t="str">
        <f aca="false">Poussins!C18</f>
        <v>PELLETIER</v>
      </c>
      <c r="E72" s="48" t="str">
        <f aca="false">Poussins!D18</f>
        <v>Maxime</v>
      </c>
      <c r="F72" s="48" t="str">
        <f aca="false">Poussins!E18</f>
        <v>Ecuisses VSP</v>
      </c>
      <c r="G72" s="250" t="str">
        <f aca="false">Poussins!F18</f>
        <v>(2)-Pous</v>
      </c>
      <c r="H72" s="48" t="s">
        <v>51</v>
      </c>
      <c r="I72" s="48" t="n">
        <f aca="false">Poussins!AE18</f>
        <v>2</v>
      </c>
      <c r="J72" s="251" t="n">
        <f aca="false">Poussins!AH18</f>
        <v>19</v>
      </c>
    </row>
    <row r="73" customFormat="false" ht="15" hidden="false" customHeight="false" outlineLevel="0" collapsed="false">
      <c r="A73" s="48" t="n">
        <v>5</v>
      </c>
      <c r="B73" s="48" t="n">
        <f aca="false">Poussins!A19</f>
        <v>45</v>
      </c>
      <c r="C73" s="48" t="n">
        <f aca="false">Poussins!B19</f>
        <v>890767</v>
      </c>
      <c r="D73" s="48" t="str">
        <f aca="false">Poussins!C19</f>
        <v>LONJARET</v>
      </c>
      <c r="E73" s="48" t="str">
        <f aca="false">Poussins!D19</f>
        <v>William</v>
      </c>
      <c r="F73" s="48" t="str">
        <f aca="false">Poussins!E19</f>
        <v>CC San Martinois</v>
      </c>
      <c r="G73" s="250" t="str">
        <f aca="false">Poussins!F19</f>
        <v>(2)-Pous</v>
      </c>
      <c r="H73" s="48" t="s">
        <v>51</v>
      </c>
      <c r="I73" s="48" t="n">
        <f aca="false">Poussins!AE19</f>
        <v>8</v>
      </c>
      <c r="J73" s="251" t="n">
        <f aca="false">Poussins!AH19</f>
        <v>13</v>
      </c>
    </row>
    <row r="74" customFormat="false" ht="15" hidden="false" customHeight="false" outlineLevel="0" collapsed="false">
      <c r="A74" s="48" t="n">
        <v>6</v>
      </c>
      <c r="B74" s="48" t="n">
        <f aca="false">Poussins!A20</f>
        <v>46</v>
      </c>
      <c r="C74" s="48" t="n">
        <f aca="false">Poussins!B20</f>
        <v>55760161</v>
      </c>
      <c r="D74" s="48" t="str">
        <f aca="false">Poussins!C20</f>
        <v>LEMAITRE</v>
      </c>
      <c r="E74" s="48" t="str">
        <f aca="false">Poussins!D20</f>
        <v>Sarah</v>
      </c>
      <c r="F74" s="48" t="str">
        <f aca="false">Poussins!E20</f>
        <v>Ecuisses VSP</v>
      </c>
      <c r="G74" s="250" t="str">
        <f aca="false">Poussins!F20</f>
        <v>(2)-Pous</v>
      </c>
      <c r="H74" s="48" t="s">
        <v>51</v>
      </c>
      <c r="I74" s="48" t="n">
        <f aca="false">Poussins!AE20</f>
        <v>10</v>
      </c>
      <c r="J74" s="251" t="n">
        <f aca="false">Poussins!AH20</f>
        <v>11</v>
      </c>
    </row>
    <row r="75" customFormat="false" ht="15" hidden="false" customHeight="false" outlineLevel="0" collapsed="false">
      <c r="A75" s="48" t="n">
        <v>7</v>
      </c>
      <c r="B75" s="48" t="n">
        <f aca="false">Poussins!A21</f>
        <v>47</v>
      </c>
      <c r="C75" s="48" t="n">
        <f aca="false">Poussins!B21</f>
        <v>891943</v>
      </c>
      <c r="D75" s="48" t="str">
        <f aca="false">Poussins!C21</f>
        <v>JANIN</v>
      </c>
      <c r="E75" s="48" t="str">
        <f aca="false">Poussins!D21</f>
        <v>Marius</v>
      </c>
      <c r="F75" s="48" t="str">
        <f aca="false">Poussins!E21</f>
        <v>Ecuisses VSP</v>
      </c>
      <c r="G75" s="250" t="str">
        <f aca="false">Poussins!F21</f>
        <v>(2)-Pous</v>
      </c>
      <c r="H75" s="48" t="s">
        <v>51</v>
      </c>
      <c r="I75" s="48" t="n">
        <f aca="false">Poussins!AE21</f>
        <v>5</v>
      </c>
      <c r="J75" s="251" t="n">
        <f aca="false">Poussins!AH21</f>
        <v>16</v>
      </c>
    </row>
    <row r="76" customFormat="false" ht="15" hidden="false" customHeight="false" outlineLevel="0" collapsed="false">
      <c r="A76" s="48" t="n">
        <v>8</v>
      </c>
      <c r="B76" s="48" t="n">
        <f aca="false">Poussins!A22</f>
        <v>48</v>
      </c>
      <c r="C76" s="48" t="n">
        <f aca="false">Poussins!B22</f>
        <v>859025</v>
      </c>
      <c r="D76" s="48" t="str">
        <f aca="false">Poussins!C22</f>
        <v>GRONFIER</v>
      </c>
      <c r="E76" s="48" t="str">
        <f aca="false">Poussins!D22</f>
        <v>Gabin</v>
      </c>
      <c r="F76" s="48" t="str">
        <f aca="false">Poussins!E22</f>
        <v>Ecuisses VSP</v>
      </c>
      <c r="G76" s="250" t="str">
        <f aca="false">Poussins!F22</f>
        <v>(2)-Pous</v>
      </c>
      <c r="H76" s="48" t="s">
        <v>51</v>
      </c>
      <c r="I76" s="48" t="n">
        <f aca="false">Poussins!AE22</f>
        <v>6</v>
      </c>
      <c r="J76" s="251" t="n">
        <f aca="false">Poussins!AH22</f>
        <v>15</v>
      </c>
    </row>
    <row r="77" customFormat="false" ht="15" hidden="false" customHeight="false" outlineLevel="0" collapsed="false">
      <c r="A77" s="48" t="n">
        <v>9</v>
      </c>
      <c r="B77" s="48" t="n">
        <f aca="false">Poussins!A23</f>
        <v>49</v>
      </c>
      <c r="C77" s="48" t="n">
        <f aca="false">Poussins!B23</f>
        <v>55722817</v>
      </c>
      <c r="D77" s="48" t="str">
        <f aca="false">Poussins!C23</f>
        <v>GOURGIN</v>
      </c>
      <c r="E77" s="48" t="str">
        <f aca="false">Poussins!D23</f>
        <v>Roman</v>
      </c>
      <c r="F77" s="48" t="str">
        <f aca="false">Poussins!E23</f>
        <v>VC Charollais</v>
      </c>
      <c r="G77" s="250" t="str">
        <f aca="false">Poussins!F23</f>
        <v>(2)-Pous</v>
      </c>
      <c r="H77" s="48" t="s">
        <v>51</v>
      </c>
      <c r="I77" s="48" t="n">
        <f aca="false">Poussins!AE23</f>
        <v>1</v>
      </c>
      <c r="J77" s="251" t="n">
        <f aca="false">Poussins!AH23</f>
        <v>30</v>
      </c>
    </row>
    <row r="78" customFormat="false" ht="15" hidden="false" customHeight="false" outlineLevel="0" collapsed="false">
      <c r="A78" s="48" t="n">
        <v>10</v>
      </c>
      <c r="B78" s="48" t="n">
        <f aca="false">Poussins!A24</f>
        <v>50</v>
      </c>
      <c r="C78" s="48" t="n">
        <f aca="false">Poussins!B24</f>
        <v>888295</v>
      </c>
      <c r="D78" s="48" t="str">
        <f aca="false">Poussins!C24</f>
        <v>DAUVILLAIRE</v>
      </c>
      <c r="E78" s="48" t="str">
        <f aca="false">Poussins!D24</f>
        <v>Antoine</v>
      </c>
      <c r="F78" s="48" t="str">
        <f aca="false">Poussins!E24</f>
        <v>VC Montcellien</v>
      </c>
      <c r="G78" s="250" t="str">
        <f aca="false">Poussins!F24</f>
        <v>(2)-Pous</v>
      </c>
      <c r="H78" s="48" t="s">
        <v>51</v>
      </c>
      <c r="I78" s="48" t="n">
        <f aca="false">Poussins!AE24</f>
        <v>7</v>
      </c>
      <c r="J78" s="251" t="n">
        <f aca="false">Poussins!AH24</f>
        <v>14</v>
      </c>
    </row>
    <row r="79" customFormat="false" ht="15" hidden="false" customHeight="false" outlineLevel="0" collapsed="false">
      <c r="A79" s="48" t="n">
        <v>11</v>
      </c>
      <c r="B79" s="48" t="n">
        <f aca="false">Poussins!A25</f>
        <v>51</v>
      </c>
      <c r="C79" s="48" t="n">
        <f aca="false">Poussins!B25</f>
        <v>892621</v>
      </c>
      <c r="D79" s="48" t="str">
        <f aca="false">Poussins!C25</f>
        <v>COULON</v>
      </c>
      <c r="E79" s="48" t="str">
        <f aca="false">Poussins!D25</f>
        <v>Baptiste</v>
      </c>
      <c r="F79" s="48" t="str">
        <f aca="false">Poussins!E25</f>
        <v>Ecuisses VSP</v>
      </c>
      <c r="G79" s="250" t="str">
        <f aca="false">Poussins!F25</f>
        <v>(2)-Pous</v>
      </c>
      <c r="H79" s="48" t="s">
        <v>51</v>
      </c>
      <c r="I79" s="48" t="n">
        <f aca="false">Poussins!AE25</f>
        <v>9</v>
      </c>
      <c r="J79" s="251" t="n">
        <f aca="false">Poussins!AH25</f>
        <v>12</v>
      </c>
    </row>
    <row r="80" customFormat="false" ht="15" hidden="false" customHeight="false" outlineLevel="0" collapsed="false">
      <c r="A80" s="48" t="n">
        <v>12</v>
      </c>
      <c r="B80" s="48" t="n">
        <f aca="false">Poussins!A26</f>
        <v>52</v>
      </c>
      <c r="C80" s="48" t="str">
        <f aca="false">Poussins!B26</f>
        <v>55790815</v>
      </c>
      <c r="D80" s="48" t="str">
        <f aca="false">Poussins!C26</f>
        <v>BOSC</v>
      </c>
      <c r="E80" s="48" t="str">
        <f aca="false">Poussins!D26</f>
        <v>Emma</v>
      </c>
      <c r="F80" s="48" t="str">
        <f aca="false">Poussins!E26</f>
        <v>Granges Grupetto</v>
      </c>
      <c r="G80" s="250" t="str">
        <f aca="false">Poussins!F26</f>
        <v>(2)-Pous</v>
      </c>
      <c r="H80" s="48" t="s">
        <v>51</v>
      </c>
      <c r="I80" s="48" t="str">
        <f aca="false">Poussins!AE26</f>
        <v/>
      </c>
      <c r="J80" s="251" t="str">
        <f aca="false">Poussins!AH26</f>
        <v> </v>
      </c>
    </row>
    <row r="81" customFormat="false" ht="15" hidden="false" customHeight="false" outlineLevel="0" collapsed="false">
      <c r="A81" s="48" t="n">
        <v>13</v>
      </c>
      <c r="B81" s="48" t="n">
        <f aca="false">Poussins!A27</f>
        <v>53</v>
      </c>
      <c r="C81" s="48" t="str">
        <f aca="false">Poussins!B27</f>
        <v>Non Classé</v>
      </c>
      <c r="D81" s="48" t="str">
        <f aca="false">Poussins!C27</f>
        <v>BOUTHIERE</v>
      </c>
      <c r="E81" s="48" t="str">
        <f aca="false">Poussins!D27</f>
        <v>Agathe</v>
      </c>
      <c r="F81" s="48" t="str">
        <f aca="false">Poussins!E27</f>
        <v>Ecuisses VSP</v>
      </c>
      <c r="G81" s="250" t="e">
        <f aca="false">Poussins!F27</f>
        <v>#N/A</v>
      </c>
      <c r="H81" s="48" t="s">
        <v>51</v>
      </c>
      <c r="I81" s="48" t="n">
        <f aca="false">Poussins!AE27</f>
        <v>12</v>
      </c>
      <c r="J81" s="251" t="n">
        <f aca="false">Poussins!AH27</f>
        <v>10</v>
      </c>
    </row>
    <row r="82" customFormat="false" ht="15" hidden="false" customHeight="false" outlineLevel="0" collapsed="false">
      <c r="A82" s="48" t="n">
        <v>14</v>
      </c>
      <c r="B82" s="48" t="n">
        <f aca="false">Poussins!A28</f>
        <v>0</v>
      </c>
      <c r="C82" s="48" t="n">
        <f aca="false">Poussins!B28</f>
        <v>0</v>
      </c>
      <c r="D82" s="48" t="str">
        <f aca="false">Poussins!C28</f>
        <v> </v>
      </c>
      <c r="E82" s="48" t="str">
        <f aca="false">Poussins!D28</f>
        <v> </v>
      </c>
      <c r="F82" s="48" t="str">
        <f aca="false">Poussins!E28</f>
        <v> </v>
      </c>
      <c r="G82" s="250" t="str">
        <f aca="false">Poussins!F28</f>
        <v> </v>
      </c>
      <c r="H82" s="48" t="s">
        <v>51</v>
      </c>
      <c r="I82" s="48" t="str">
        <f aca="false">Poussins!AE28</f>
        <v/>
      </c>
      <c r="J82" s="251" t="str">
        <f aca="false">Poussins!AH28</f>
        <v> </v>
      </c>
    </row>
    <row r="83" customFormat="false" ht="15" hidden="false" customHeight="false" outlineLevel="0" collapsed="false">
      <c r="A83" s="48" t="n">
        <v>15</v>
      </c>
      <c r="B83" s="48" t="n">
        <f aca="false">Poussins!A29</f>
        <v>0</v>
      </c>
      <c r="C83" s="48" t="n">
        <f aca="false">Poussins!B29</f>
        <v>0</v>
      </c>
      <c r="D83" s="48" t="str">
        <f aca="false">Poussins!C29</f>
        <v> </v>
      </c>
      <c r="E83" s="48" t="str">
        <f aca="false">Poussins!D29</f>
        <v> </v>
      </c>
      <c r="F83" s="48" t="str">
        <f aca="false">Poussins!E29</f>
        <v> </v>
      </c>
      <c r="G83" s="250" t="str">
        <f aca="false">Poussins!F29</f>
        <v> </v>
      </c>
      <c r="H83" s="48" t="s">
        <v>51</v>
      </c>
      <c r="I83" s="48" t="str">
        <f aca="false">Poussins!AE29</f>
        <v/>
      </c>
      <c r="J83" s="251" t="str">
        <f aca="false">Poussins!AH29</f>
        <v> </v>
      </c>
    </row>
    <row r="84" customFormat="false" ht="15" hidden="false" customHeight="false" outlineLevel="0" collapsed="false">
      <c r="A84" s="48" t="n">
        <v>16</v>
      </c>
      <c r="B84" s="48" t="n">
        <f aca="false">Poussins!A30</f>
        <v>0</v>
      </c>
      <c r="C84" s="48" t="n">
        <f aca="false">Poussins!B30</f>
        <v>0</v>
      </c>
      <c r="D84" s="48" t="str">
        <f aca="false">Poussins!C30</f>
        <v> </v>
      </c>
      <c r="E84" s="48" t="str">
        <f aca="false">Poussins!D30</f>
        <v> </v>
      </c>
      <c r="F84" s="48" t="str">
        <f aca="false">Poussins!E30</f>
        <v> </v>
      </c>
      <c r="G84" s="250" t="str">
        <f aca="false">Poussins!F30</f>
        <v> </v>
      </c>
      <c r="H84" s="48" t="s">
        <v>51</v>
      </c>
      <c r="I84" s="48" t="str">
        <f aca="false">Poussins!AE30</f>
        <v/>
      </c>
      <c r="J84" s="251" t="str">
        <f aca="false">Poussins!AH30</f>
        <v> </v>
      </c>
    </row>
    <row r="85" customFormat="false" ht="15" hidden="false" customHeight="false" outlineLevel="0" collapsed="false">
      <c r="A85" s="48" t="n">
        <v>17</v>
      </c>
      <c r="B85" s="48" t="n">
        <f aca="false">Poussins!A31</f>
        <v>0</v>
      </c>
      <c r="C85" s="48" t="n">
        <f aca="false">Poussins!B31</f>
        <v>0</v>
      </c>
      <c r="D85" s="48" t="str">
        <f aca="false">Poussins!C31</f>
        <v> </v>
      </c>
      <c r="E85" s="48" t="str">
        <f aca="false">Poussins!D31</f>
        <v> </v>
      </c>
      <c r="F85" s="48" t="str">
        <f aca="false">Poussins!E31</f>
        <v> </v>
      </c>
      <c r="G85" s="250" t="str">
        <f aca="false">Poussins!F31</f>
        <v> </v>
      </c>
      <c r="H85" s="48" t="s">
        <v>51</v>
      </c>
      <c r="I85" s="48" t="str">
        <f aca="false">Poussins!AE31</f>
        <v/>
      </c>
      <c r="J85" s="251" t="str">
        <f aca="false">Poussins!AH31</f>
        <v> </v>
      </c>
    </row>
    <row r="86" customFormat="false" ht="15" hidden="false" customHeight="false" outlineLevel="0" collapsed="false">
      <c r="A86" s="48" t="n">
        <v>18</v>
      </c>
      <c r="B86" s="48" t="n">
        <f aca="false">Poussins!A32</f>
        <v>0</v>
      </c>
      <c r="C86" s="48" t="n">
        <f aca="false">Poussins!B32</f>
        <v>0</v>
      </c>
      <c r="D86" s="48" t="str">
        <f aca="false">Poussins!C32</f>
        <v> </v>
      </c>
      <c r="E86" s="48" t="str">
        <f aca="false">Poussins!D32</f>
        <v> </v>
      </c>
      <c r="F86" s="48" t="str">
        <f aca="false">Poussins!E32</f>
        <v> </v>
      </c>
      <c r="G86" s="250" t="str">
        <f aca="false">Poussins!F32</f>
        <v> </v>
      </c>
      <c r="H86" s="48" t="s">
        <v>51</v>
      </c>
      <c r="I86" s="48" t="str">
        <f aca="false">Poussins!AE32</f>
        <v/>
      </c>
      <c r="J86" s="251" t="str">
        <f aca="false">Poussins!AH32</f>
        <v> </v>
      </c>
    </row>
    <row r="87" customFormat="false" ht="15" hidden="false" customHeight="false" outlineLevel="0" collapsed="false">
      <c r="A87" s="48" t="n">
        <v>19</v>
      </c>
      <c r="B87" s="48" t="n">
        <f aca="false">Poussins!A33</f>
        <v>0</v>
      </c>
      <c r="C87" s="48" t="n">
        <f aca="false">Poussins!B33</f>
        <v>0</v>
      </c>
      <c r="D87" s="48" t="str">
        <f aca="false">Poussins!C33</f>
        <v> </v>
      </c>
      <c r="E87" s="48" t="str">
        <f aca="false">Poussins!D33</f>
        <v> </v>
      </c>
      <c r="F87" s="48" t="str">
        <f aca="false">Poussins!E33</f>
        <v> </v>
      </c>
      <c r="G87" s="250" t="str">
        <f aca="false">Poussins!F33</f>
        <v> </v>
      </c>
      <c r="H87" s="48" t="s">
        <v>51</v>
      </c>
      <c r="I87" s="48" t="str">
        <f aca="false">Poussins!AE33</f>
        <v/>
      </c>
      <c r="J87" s="251" t="str">
        <f aca="false">Poussins!AH33</f>
        <v> </v>
      </c>
    </row>
    <row r="88" customFormat="false" ht="15" hidden="false" customHeight="false" outlineLevel="0" collapsed="false">
      <c r="A88" s="48" t="n">
        <v>20</v>
      </c>
      <c r="B88" s="48" t="n">
        <f aca="false">Poussins!A34</f>
        <v>0</v>
      </c>
      <c r="C88" s="48" t="n">
        <f aca="false">Poussins!B34</f>
        <v>0</v>
      </c>
      <c r="D88" s="48" t="str">
        <f aca="false">Poussins!C34</f>
        <v> </v>
      </c>
      <c r="E88" s="48" t="str">
        <f aca="false">Poussins!D34</f>
        <v> </v>
      </c>
      <c r="F88" s="48" t="str">
        <f aca="false">Poussins!E34</f>
        <v> </v>
      </c>
      <c r="G88" s="250" t="str">
        <f aca="false">Poussins!F34</f>
        <v> </v>
      </c>
      <c r="H88" s="48" t="s">
        <v>51</v>
      </c>
      <c r="I88" s="48" t="str">
        <f aca="false">Poussins!AE34</f>
        <v/>
      </c>
      <c r="J88" s="251" t="str">
        <f aca="false">Poussins!AH34</f>
        <v> </v>
      </c>
    </row>
    <row r="89" customFormat="false" ht="15" hidden="false" customHeight="false" outlineLevel="0" collapsed="false">
      <c r="A89" s="48" t="n">
        <v>21</v>
      </c>
      <c r="B89" s="48" t="n">
        <f aca="false">Poussins!A35</f>
        <v>0</v>
      </c>
      <c r="C89" s="48" t="n">
        <f aca="false">Poussins!B35</f>
        <v>0</v>
      </c>
      <c r="D89" s="48" t="str">
        <f aca="false">Poussins!C35</f>
        <v> </v>
      </c>
      <c r="E89" s="48" t="str">
        <f aca="false">Poussins!D35</f>
        <v> </v>
      </c>
      <c r="F89" s="48" t="str">
        <f aca="false">Poussins!E35</f>
        <v> </v>
      </c>
      <c r="G89" s="250" t="str">
        <f aca="false">Poussins!F35</f>
        <v> </v>
      </c>
      <c r="H89" s="48" t="s">
        <v>51</v>
      </c>
      <c r="I89" s="48" t="str">
        <f aca="false">Poussins!AE35</f>
        <v/>
      </c>
      <c r="J89" s="251" t="str">
        <f aca="false">Poussins!AH35</f>
        <v> </v>
      </c>
    </row>
    <row r="90" customFormat="false" ht="15" hidden="false" customHeight="false" outlineLevel="0" collapsed="false">
      <c r="A90" s="48" t="n">
        <v>22</v>
      </c>
      <c r="B90" s="48" t="n">
        <f aca="false">Poussins!A36</f>
        <v>0</v>
      </c>
      <c r="C90" s="48" t="n">
        <f aca="false">Poussins!B36</f>
        <v>0</v>
      </c>
      <c r="D90" s="48" t="str">
        <f aca="false">Poussins!C36</f>
        <v> </v>
      </c>
      <c r="E90" s="48" t="str">
        <f aca="false">Poussins!D36</f>
        <v> </v>
      </c>
      <c r="F90" s="48" t="str">
        <f aca="false">Poussins!E36</f>
        <v> </v>
      </c>
      <c r="G90" s="250" t="str">
        <f aca="false">Poussins!F36</f>
        <v> </v>
      </c>
      <c r="H90" s="48" t="s">
        <v>51</v>
      </c>
      <c r="I90" s="48" t="str">
        <f aca="false">Poussins!AE36</f>
        <v/>
      </c>
      <c r="J90" s="251" t="str">
        <f aca="false">Poussins!AH36</f>
        <v> </v>
      </c>
    </row>
    <row r="91" customFormat="false" ht="15" hidden="false" customHeight="false" outlineLevel="0" collapsed="false">
      <c r="A91" s="48" t="n">
        <v>23</v>
      </c>
      <c r="B91" s="48" t="n">
        <f aca="false">Poussins!A37</f>
        <v>0</v>
      </c>
      <c r="C91" s="48" t="n">
        <f aca="false">Poussins!B37</f>
        <v>0</v>
      </c>
      <c r="D91" s="48" t="str">
        <f aca="false">Poussins!C37</f>
        <v> </v>
      </c>
      <c r="E91" s="48" t="str">
        <f aca="false">Poussins!D37</f>
        <v> </v>
      </c>
      <c r="F91" s="48" t="str">
        <f aca="false">Poussins!E37</f>
        <v> </v>
      </c>
      <c r="G91" s="250" t="str">
        <f aca="false">Poussins!F37</f>
        <v> </v>
      </c>
      <c r="H91" s="48" t="s">
        <v>51</v>
      </c>
      <c r="I91" s="48" t="str">
        <f aca="false">Poussins!AE37</f>
        <v/>
      </c>
      <c r="J91" s="251" t="str">
        <f aca="false">Poussins!AH37</f>
        <v> </v>
      </c>
    </row>
    <row r="92" customFormat="false" ht="15" hidden="false" customHeight="false" outlineLevel="0" collapsed="false">
      <c r="A92" s="48" t="n">
        <v>24</v>
      </c>
      <c r="B92" s="48" t="n">
        <f aca="false">Poussins!A38</f>
        <v>0</v>
      </c>
      <c r="C92" s="48" t="n">
        <f aca="false">Poussins!B38</f>
        <v>0</v>
      </c>
      <c r="D92" s="48" t="str">
        <f aca="false">Poussins!C38</f>
        <v> </v>
      </c>
      <c r="E92" s="48" t="str">
        <f aca="false">Poussins!D38</f>
        <v> </v>
      </c>
      <c r="F92" s="48" t="str">
        <f aca="false">Poussins!E38</f>
        <v> </v>
      </c>
      <c r="G92" s="250" t="str">
        <f aca="false">Poussins!F38</f>
        <v> </v>
      </c>
      <c r="H92" s="48" t="s">
        <v>51</v>
      </c>
      <c r="I92" s="48" t="str">
        <f aca="false">Poussins!AE38</f>
        <v/>
      </c>
      <c r="J92" s="251" t="str">
        <f aca="false">Poussins!AH38</f>
        <v> </v>
      </c>
    </row>
    <row r="93" customFormat="false" ht="15" hidden="false" customHeight="false" outlineLevel="0" collapsed="false">
      <c r="A93" s="48" t="n">
        <v>25</v>
      </c>
      <c r="B93" s="48" t="n">
        <f aca="false">Poussins!A39</f>
        <v>0</v>
      </c>
      <c r="C93" s="48" t="n">
        <f aca="false">Poussins!B39</f>
        <v>0</v>
      </c>
      <c r="D93" s="48" t="str">
        <f aca="false">Poussins!C39</f>
        <v> </v>
      </c>
      <c r="E93" s="48" t="str">
        <f aca="false">Poussins!D39</f>
        <v> </v>
      </c>
      <c r="F93" s="48" t="str">
        <f aca="false">Poussins!E39</f>
        <v> </v>
      </c>
      <c r="G93" s="250" t="str">
        <f aca="false">Poussins!F39</f>
        <v> </v>
      </c>
      <c r="H93" s="48" t="s">
        <v>51</v>
      </c>
      <c r="I93" s="48" t="str">
        <f aca="false">Poussins!AE39</f>
        <v/>
      </c>
      <c r="J93" s="251" t="str">
        <f aca="false">Poussins!AH39</f>
        <v> </v>
      </c>
    </row>
    <row r="94" customFormat="false" ht="15" hidden="false" customHeight="false" outlineLevel="0" collapsed="false">
      <c r="A94" s="48" t="n">
        <v>26</v>
      </c>
      <c r="B94" s="48" t="n">
        <f aca="false">Poussins!A40</f>
        <v>0</v>
      </c>
      <c r="C94" s="48" t="n">
        <f aca="false">Poussins!B40</f>
        <v>0</v>
      </c>
      <c r="D94" s="48" t="str">
        <f aca="false">Poussins!C40</f>
        <v> </v>
      </c>
      <c r="E94" s="48" t="str">
        <f aca="false">Poussins!D40</f>
        <v> </v>
      </c>
      <c r="F94" s="48" t="str">
        <f aca="false">Poussins!E40</f>
        <v> </v>
      </c>
      <c r="G94" s="250" t="str">
        <f aca="false">Poussins!F40</f>
        <v> </v>
      </c>
      <c r="H94" s="48" t="s">
        <v>51</v>
      </c>
      <c r="I94" s="48" t="str">
        <f aca="false">Poussins!AE40</f>
        <v/>
      </c>
      <c r="J94" s="251" t="str">
        <f aca="false">Poussins!AH40</f>
        <v> </v>
      </c>
    </row>
    <row r="95" customFormat="false" ht="15" hidden="false" customHeight="false" outlineLevel="0" collapsed="false">
      <c r="A95" s="48" t="n">
        <v>27</v>
      </c>
      <c r="B95" s="48" t="n">
        <f aca="false">Poussins!A41</f>
        <v>0</v>
      </c>
      <c r="C95" s="48" t="n">
        <f aca="false">Poussins!B41</f>
        <v>0</v>
      </c>
      <c r="D95" s="48" t="str">
        <f aca="false">Poussins!C41</f>
        <v> </v>
      </c>
      <c r="E95" s="48" t="str">
        <f aca="false">Poussins!D41</f>
        <v> </v>
      </c>
      <c r="F95" s="48" t="str">
        <f aca="false">Poussins!E41</f>
        <v> </v>
      </c>
      <c r="G95" s="250" t="str">
        <f aca="false">Poussins!F41</f>
        <v> </v>
      </c>
      <c r="H95" s="48" t="s">
        <v>51</v>
      </c>
      <c r="I95" s="48" t="str">
        <f aca="false">Poussins!AE41</f>
        <v/>
      </c>
      <c r="J95" s="251" t="str">
        <f aca="false">Poussins!AH41</f>
        <v> </v>
      </c>
    </row>
    <row r="96" customFormat="false" ht="15" hidden="false" customHeight="false" outlineLevel="0" collapsed="false">
      <c r="A96" s="48" t="n">
        <v>28</v>
      </c>
      <c r="B96" s="48" t="n">
        <f aca="false">Poussins!A42</f>
        <v>0</v>
      </c>
      <c r="C96" s="48" t="n">
        <f aca="false">Poussins!B42</f>
        <v>0</v>
      </c>
      <c r="D96" s="48" t="str">
        <f aca="false">Poussins!C42</f>
        <v> </v>
      </c>
      <c r="E96" s="48" t="str">
        <f aca="false">Poussins!D42</f>
        <v> </v>
      </c>
      <c r="F96" s="48" t="str">
        <f aca="false">Poussins!E42</f>
        <v> </v>
      </c>
      <c r="G96" s="250" t="str">
        <f aca="false">Poussins!F42</f>
        <v> </v>
      </c>
      <c r="H96" s="48" t="s">
        <v>51</v>
      </c>
      <c r="I96" s="48" t="str">
        <f aca="false">Poussins!AE42</f>
        <v/>
      </c>
      <c r="J96" s="251" t="str">
        <f aca="false">Poussins!AH42</f>
        <v> </v>
      </c>
    </row>
    <row r="97" customFormat="false" ht="15" hidden="false" customHeight="false" outlineLevel="0" collapsed="false">
      <c r="A97" s="48" t="n">
        <v>29</v>
      </c>
      <c r="B97" s="48" t="n">
        <f aca="false">Poussins!A43</f>
        <v>0</v>
      </c>
      <c r="C97" s="48" t="n">
        <f aca="false">Poussins!B43</f>
        <v>0</v>
      </c>
      <c r="D97" s="48" t="str">
        <f aca="false">Poussins!C43</f>
        <v> </v>
      </c>
      <c r="E97" s="48" t="str">
        <f aca="false">Poussins!D43</f>
        <v> </v>
      </c>
      <c r="F97" s="48" t="str">
        <f aca="false">Poussins!E43</f>
        <v> </v>
      </c>
      <c r="G97" s="250" t="str">
        <f aca="false">Poussins!F43</f>
        <v> </v>
      </c>
      <c r="H97" s="48" t="s">
        <v>51</v>
      </c>
      <c r="I97" s="48" t="str">
        <f aca="false">Poussins!AE43</f>
        <v/>
      </c>
      <c r="J97" s="251" t="str">
        <f aca="false">Poussins!AH43</f>
        <v> </v>
      </c>
    </row>
    <row r="98" customFormat="false" ht="15.75" hidden="false" customHeight="false" outlineLevel="0" collapsed="false">
      <c r="A98" s="252" t="n">
        <v>30</v>
      </c>
      <c r="B98" s="252" t="n">
        <f aca="false">Poussins!A44</f>
        <v>0</v>
      </c>
      <c r="C98" s="252" t="n">
        <f aca="false">Poussins!B44</f>
        <v>0</v>
      </c>
      <c r="D98" s="252" t="str">
        <f aca="false">Poussins!C44</f>
        <v> </v>
      </c>
      <c r="E98" s="252" t="str">
        <f aca="false">Poussins!D44</f>
        <v> </v>
      </c>
      <c r="F98" s="252" t="str">
        <f aca="false">Poussins!E44</f>
        <v> </v>
      </c>
      <c r="G98" s="253" t="str">
        <f aca="false">Poussins!F44</f>
        <v> </v>
      </c>
      <c r="H98" s="252" t="s">
        <v>51</v>
      </c>
      <c r="I98" s="252" t="str">
        <f aca="false">Poussins!AE44</f>
        <v/>
      </c>
      <c r="J98" s="254" t="str">
        <f aca="false">Poussins!AH44</f>
        <v> </v>
      </c>
    </row>
    <row r="99" s="48" customFormat="true" ht="15.75" hidden="false" customHeight="false" outlineLevel="0" collapsed="false">
      <c r="A99" s="48" t="n">
        <v>1</v>
      </c>
      <c r="B99" s="48" t="n">
        <f aca="false">Moustiques!A15</f>
        <v>61</v>
      </c>
      <c r="C99" s="48" t="str">
        <f aca="false">Moustiques!B15</f>
        <v>Non classé</v>
      </c>
      <c r="D99" s="48" t="str">
        <f aca="false">Moustiques!C15</f>
        <v>DUFOUR</v>
      </c>
      <c r="E99" s="48" t="str">
        <f aca="false">Moustiques!D15</f>
        <v>Eliot</v>
      </c>
      <c r="F99" s="48" t="str">
        <f aca="false">Moustiques!E15</f>
        <v>/</v>
      </c>
      <c r="G99" s="250" t="e">
        <f aca="false">Moustiques!F15</f>
        <v>#N/A</v>
      </c>
      <c r="H99" s="48" t="s">
        <v>15</v>
      </c>
      <c r="I99" s="48" t="n">
        <f aca="false">Moustiques!AE15</f>
        <v>5</v>
      </c>
      <c r="J99" s="251" t="n">
        <f aca="false">Moustiques!AH15</f>
        <v>16</v>
      </c>
    </row>
    <row r="100" customFormat="false" ht="15" hidden="false" customHeight="false" outlineLevel="0" collapsed="false">
      <c r="A100" s="48" t="n">
        <v>2</v>
      </c>
      <c r="B100" s="48" t="n">
        <f aca="false">Moustiques!A16</f>
        <v>62</v>
      </c>
      <c r="C100" s="48" t="n">
        <f aca="false">Moustiques!B16</f>
        <v>889113</v>
      </c>
      <c r="D100" s="48" t="str">
        <f aca="false">Moustiques!C16</f>
        <v>DUMONT</v>
      </c>
      <c r="E100" s="48" t="str">
        <f aca="false">Moustiques!D16</f>
        <v>Gaspar</v>
      </c>
      <c r="F100" s="48" t="str">
        <f aca="false">Moustiques!E16</f>
        <v>Ecuisses VSP</v>
      </c>
      <c r="G100" s="250" t="str">
        <f aca="false">Moustiques!F16</f>
        <v>(1)-Mous</v>
      </c>
      <c r="H100" s="48" t="s">
        <v>15</v>
      </c>
      <c r="I100" s="48" t="n">
        <f aca="false">Moustiques!AE16</f>
        <v>3</v>
      </c>
      <c r="J100" s="251" t="n">
        <f aca="false">Moustiques!AH16</f>
        <v>18</v>
      </c>
    </row>
    <row r="101" customFormat="false" ht="15" hidden="false" customHeight="false" outlineLevel="0" collapsed="false">
      <c r="A101" s="48" t="n">
        <v>3</v>
      </c>
      <c r="B101" s="48" t="n">
        <f aca="false">Moustiques!A17</f>
        <v>63</v>
      </c>
      <c r="C101" s="48" t="n">
        <f aca="false">Moustiques!B17</f>
        <v>888560</v>
      </c>
      <c r="D101" s="48" t="str">
        <f aca="false">Moustiques!C17</f>
        <v>FONGY</v>
      </c>
      <c r="E101" s="48" t="str">
        <f aca="false">Moustiques!D17</f>
        <v>Lylio</v>
      </c>
      <c r="F101" s="48" t="str">
        <f aca="false">Moustiques!E17</f>
        <v>VC Montcellien</v>
      </c>
      <c r="G101" s="250" t="str">
        <f aca="false">Moustiques!F17</f>
        <v>(1)-Mous</v>
      </c>
      <c r="H101" s="48" t="s">
        <v>15</v>
      </c>
      <c r="I101" s="48" t="n">
        <f aca="false">Moustiques!AE17</f>
        <v>2</v>
      </c>
      <c r="J101" s="251" t="n">
        <f aca="false">Moustiques!AH17</f>
        <v>19</v>
      </c>
    </row>
    <row r="102" customFormat="false" ht="15" hidden="false" customHeight="false" outlineLevel="0" collapsed="false">
      <c r="A102" s="48" t="n">
        <v>4</v>
      </c>
      <c r="B102" s="48" t="n">
        <f aca="false">Moustiques!A18</f>
        <v>64</v>
      </c>
      <c r="C102" s="48" t="n">
        <f aca="false">Moustiques!B18</f>
        <v>55795596</v>
      </c>
      <c r="D102" s="48" t="str">
        <f aca="false">Moustiques!C18</f>
        <v>GRILLOT</v>
      </c>
      <c r="E102" s="48" t="str">
        <f aca="false">Moustiques!D18</f>
        <v>Mattia</v>
      </c>
      <c r="F102" s="48" t="str">
        <f aca="false">Moustiques!E18</f>
        <v>AC Verdunoise</v>
      </c>
      <c r="G102" s="250" t="str">
        <f aca="false">Moustiques!F18</f>
        <v>(1)-Mous</v>
      </c>
      <c r="H102" s="48" t="s">
        <v>15</v>
      </c>
      <c r="I102" s="48" t="n">
        <f aca="false">Moustiques!AE18</f>
        <v>6</v>
      </c>
      <c r="J102" s="251" t="n">
        <f aca="false">Moustiques!AH18</f>
        <v>15</v>
      </c>
    </row>
    <row r="103" customFormat="false" ht="15" hidden="false" customHeight="false" outlineLevel="0" collapsed="false">
      <c r="A103" s="48" t="n">
        <v>5</v>
      </c>
      <c r="B103" s="48" t="n">
        <f aca="false">Moustiques!A19</f>
        <v>65</v>
      </c>
      <c r="C103" s="48" t="n">
        <f aca="false">Moustiques!B19</f>
        <v>889112</v>
      </c>
      <c r="D103" s="48" t="str">
        <f aca="false">Moustiques!C19</f>
        <v>HEBERT</v>
      </c>
      <c r="E103" s="48" t="str">
        <f aca="false">Moustiques!D19</f>
        <v>Milo</v>
      </c>
      <c r="F103" s="48" t="str">
        <f aca="false">Moustiques!E19</f>
        <v>Ecuisses VSP</v>
      </c>
      <c r="G103" s="250" t="str">
        <f aca="false">Moustiques!F19</f>
        <v>(1)-Mous</v>
      </c>
      <c r="H103" s="48" t="s">
        <v>15</v>
      </c>
      <c r="I103" s="48" t="n">
        <f aca="false">Moustiques!AE19</f>
        <v>7</v>
      </c>
      <c r="J103" s="251" t="n">
        <f aca="false">Moustiques!AH19</f>
        <v>14</v>
      </c>
    </row>
    <row r="104" customFormat="false" ht="15" hidden="false" customHeight="false" outlineLevel="0" collapsed="false">
      <c r="A104" s="48" t="n">
        <v>6</v>
      </c>
      <c r="B104" s="48" t="n">
        <f aca="false">Moustiques!A20</f>
        <v>66</v>
      </c>
      <c r="C104" s="48" t="n">
        <f aca="false">Moustiques!B20</f>
        <v>856601</v>
      </c>
      <c r="D104" s="48" t="str">
        <f aca="false">Moustiques!C20</f>
        <v>HEBERT</v>
      </c>
      <c r="E104" s="48" t="str">
        <f aca="false">Moustiques!D20</f>
        <v>Timaé</v>
      </c>
      <c r="F104" s="48" t="str">
        <f aca="false">Moustiques!E20</f>
        <v>Ecuisses VSP</v>
      </c>
      <c r="G104" s="250" t="str">
        <f aca="false">Moustiques!F20</f>
        <v>(1)-Mous</v>
      </c>
      <c r="H104" s="48" t="s">
        <v>15</v>
      </c>
      <c r="I104" s="48" t="n">
        <f aca="false">Moustiques!AE20</f>
        <v>1</v>
      </c>
      <c r="J104" s="251" t="n">
        <f aca="false">Moustiques!AH20</f>
        <v>30</v>
      </c>
    </row>
    <row r="105" customFormat="false" ht="15" hidden="false" customHeight="false" outlineLevel="0" collapsed="false">
      <c r="A105" s="48" t="n">
        <v>7</v>
      </c>
      <c r="B105" s="48" t="n">
        <f aca="false">Moustiques!A21</f>
        <v>67</v>
      </c>
      <c r="C105" s="48" t="n">
        <f aca="false">Moustiques!B21</f>
        <v>889972</v>
      </c>
      <c r="D105" s="48" t="str">
        <f aca="false">Moustiques!C21</f>
        <v>MEYER</v>
      </c>
      <c r="E105" s="48" t="str">
        <f aca="false">Moustiques!D21</f>
        <v>Liam</v>
      </c>
      <c r="F105" s="48" t="str">
        <f aca="false">Moustiques!E21</f>
        <v>VC Montcellien</v>
      </c>
      <c r="G105" s="250" t="str">
        <f aca="false">Moustiques!F21</f>
        <v>(1)-Mous</v>
      </c>
      <c r="H105" s="48" t="s">
        <v>15</v>
      </c>
      <c r="I105" s="48" t="n">
        <f aca="false">Moustiques!AE21</f>
        <v>4</v>
      </c>
      <c r="J105" s="251" t="n">
        <f aca="false">Moustiques!AH21</f>
        <v>17</v>
      </c>
    </row>
    <row r="106" customFormat="false" ht="15" hidden="false" customHeight="false" outlineLevel="0" collapsed="false">
      <c r="A106" s="48" t="n">
        <v>8</v>
      </c>
      <c r="B106" s="48" t="n">
        <f aca="false">Moustiques!A22</f>
        <v>68</v>
      </c>
      <c r="C106" s="48" t="n">
        <f aca="false">Moustiques!B22</f>
        <v>0</v>
      </c>
      <c r="D106" s="48" t="str">
        <f aca="false">Moustiques!C22</f>
        <v>PERROUX</v>
      </c>
      <c r="E106" s="48" t="str">
        <f aca="false">Moustiques!D22</f>
        <v>Julie</v>
      </c>
      <c r="F106" s="48" t="str">
        <f aca="false">Moustiques!E22</f>
        <v>Creusot Cyclisme</v>
      </c>
      <c r="G106" s="250" t="str">
        <f aca="false">Moustiques!F22</f>
        <v> </v>
      </c>
      <c r="H106" s="48" t="s">
        <v>15</v>
      </c>
      <c r="I106" s="48" t="n">
        <f aca="false">Moustiques!AE22</f>
        <v>8</v>
      </c>
      <c r="J106" s="251" t="n">
        <f aca="false">Moustiques!AH22</f>
        <v>13</v>
      </c>
    </row>
    <row r="107" customFormat="false" ht="15" hidden="false" customHeight="false" outlineLevel="0" collapsed="false">
      <c r="A107" s="48" t="n">
        <v>9</v>
      </c>
      <c r="B107" s="48" t="n">
        <f aca="false">Moustiques!A23</f>
        <v>69</v>
      </c>
      <c r="C107" s="48" t="n">
        <f aca="false">Moustiques!B23</f>
        <v>892620</v>
      </c>
      <c r="D107" s="48" t="str">
        <f aca="false">Moustiques!C23</f>
        <v>VINCK</v>
      </c>
      <c r="E107" s="48" t="str">
        <f aca="false">Moustiques!D23</f>
        <v>Louis</v>
      </c>
      <c r="F107" s="48" t="str">
        <f aca="false">Moustiques!E23</f>
        <v>Ecuisses VSP</v>
      </c>
      <c r="G107" s="250" t="str">
        <f aca="false">Moustiques!F23</f>
        <v>(1)-Mous</v>
      </c>
      <c r="H107" s="48" t="s">
        <v>15</v>
      </c>
      <c r="I107" s="48" t="n">
        <f aca="false">Moustiques!AE23</f>
        <v>10</v>
      </c>
      <c r="J107" s="251" t="n">
        <f aca="false">Moustiques!AH23</f>
        <v>11</v>
      </c>
    </row>
    <row r="108" customFormat="false" ht="15" hidden="false" customHeight="false" outlineLevel="0" collapsed="false">
      <c r="A108" s="48" t="n">
        <v>10</v>
      </c>
      <c r="B108" s="48" t="n">
        <f aca="false">Moustiques!A24</f>
        <v>70</v>
      </c>
      <c r="C108" s="48" t="str">
        <f aca="false">Moustiques!B24</f>
        <v>Non classé</v>
      </c>
      <c r="D108" s="48" t="str">
        <f aca="false">Moustiques!C24</f>
        <v>SIRE</v>
      </c>
      <c r="E108" s="48" t="str">
        <f aca="false">Moustiques!D24</f>
        <v>Marceau</v>
      </c>
      <c r="F108" s="48" t="str">
        <f aca="false">Moustiques!E24</f>
        <v>Jura Dolois</v>
      </c>
      <c r="G108" s="250" t="e">
        <f aca="false">Moustiques!F24</f>
        <v>#N/A</v>
      </c>
      <c r="H108" s="48" t="s">
        <v>15</v>
      </c>
      <c r="I108" s="48" t="n">
        <f aca="false">Moustiques!AE24</f>
        <v>9</v>
      </c>
      <c r="J108" s="251" t="n">
        <f aca="false">Moustiques!AH24</f>
        <v>12</v>
      </c>
    </row>
    <row r="109" customFormat="false" ht="15" hidden="false" customHeight="false" outlineLevel="0" collapsed="false">
      <c r="A109" s="48" t="n">
        <v>11</v>
      </c>
      <c r="B109" s="48" t="n">
        <f aca="false">Moustiques!A25</f>
        <v>0</v>
      </c>
      <c r="C109" s="48" t="n">
        <f aca="false">Moustiques!B25</f>
        <v>0</v>
      </c>
      <c r="D109" s="48" t="str">
        <f aca="false">Moustiques!C25</f>
        <v> </v>
      </c>
      <c r="E109" s="48" t="str">
        <f aca="false">Moustiques!D25</f>
        <v> </v>
      </c>
      <c r="F109" s="48" t="str">
        <f aca="false">Moustiques!E25</f>
        <v> </v>
      </c>
      <c r="G109" s="250" t="str">
        <f aca="false">Moustiques!F25</f>
        <v> </v>
      </c>
      <c r="H109" s="48" t="s">
        <v>15</v>
      </c>
      <c r="I109" s="48" t="str">
        <f aca="false">Moustiques!AE25</f>
        <v/>
      </c>
      <c r="J109" s="251" t="str">
        <f aca="false">Moustiques!AH25</f>
        <v> </v>
      </c>
    </row>
    <row r="110" customFormat="false" ht="15" hidden="false" customHeight="false" outlineLevel="0" collapsed="false">
      <c r="A110" s="48" t="n">
        <v>12</v>
      </c>
      <c r="B110" s="48" t="n">
        <f aca="false">Moustiques!A26</f>
        <v>0</v>
      </c>
      <c r="C110" s="48" t="n">
        <f aca="false">Moustiques!B26</f>
        <v>0</v>
      </c>
      <c r="D110" s="48" t="str">
        <f aca="false">Moustiques!C26</f>
        <v> </v>
      </c>
      <c r="E110" s="48" t="str">
        <f aca="false">Moustiques!D26</f>
        <v> </v>
      </c>
      <c r="F110" s="48" t="str">
        <f aca="false">Moustiques!E26</f>
        <v> </v>
      </c>
      <c r="G110" s="250" t="str">
        <f aca="false">Moustiques!F26</f>
        <v> </v>
      </c>
      <c r="H110" s="48" t="s">
        <v>15</v>
      </c>
      <c r="I110" s="48" t="str">
        <f aca="false">Moustiques!AE26</f>
        <v/>
      </c>
      <c r="J110" s="251" t="str">
        <f aca="false">Moustiques!AH26</f>
        <v> </v>
      </c>
    </row>
    <row r="111" customFormat="false" ht="15" hidden="false" customHeight="false" outlineLevel="0" collapsed="false">
      <c r="A111" s="48" t="n">
        <v>13</v>
      </c>
      <c r="B111" s="48" t="n">
        <f aca="false">Moustiques!A27</f>
        <v>0</v>
      </c>
      <c r="C111" s="48" t="n">
        <f aca="false">Moustiques!B27</f>
        <v>0</v>
      </c>
      <c r="D111" s="48" t="str">
        <f aca="false">Moustiques!C27</f>
        <v> </v>
      </c>
      <c r="E111" s="48" t="str">
        <f aca="false">Moustiques!D27</f>
        <v> </v>
      </c>
      <c r="F111" s="48" t="str">
        <f aca="false">Moustiques!E27</f>
        <v> </v>
      </c>
      <c r="G111" s="250" t="str">
        <f aca="false">Moustiques!F27</f>
        <v> </v>
      </c>
      <c r="H111" s="48" t="s">
        <v>15</v>
      </c>
      <c r="I111" s="48" t="str">
        <f aca="false">Moustiques!AE27</f>
        <v/>
      </c>
      <c r="J111" s="251" t="str">
        <f aca="false">Moustiques!AH27</f>
        <v> </v>
      </c>
    </row>
    <row r="112" customFormat="false" ht="15" hidden="false" customHeight="false" outlineLevel="0" collapsed="false">
      <c r="A112" s="48" t="n">
        <v>14</v>
      </c>
      <c r="B112" s="48" t="n">
        <f aca="false">Moustiques!A28</f>
        <v>0</v>
      </c>
      <c r="C112" s="48" t="n">
        <f aca="false">Moustiques!B28</f>
        <v>0</v>
      </c>
      <c r="D112" s="48" t="str">
        <f aca="false">Moustiques!C28</f>
        <v> </v>
      </c>
      <c r="E112" s="48" t="str">
        <f aca="false">Moustiques!D28</f>
        <v> </v>
      </c>
      <c r="F112" s="48" t="str">
        <f aca="false">Moustiques!E28</f>
        <v> </v>
      </c>
      <c r="G112" s="250" t="str">
        <f aca="false">Moustiques!F28</f>
        <v> </v>
      </c>
      <c r="H112" s="48" t="s">
        <v>15</v>
      </c>
      <c r="I112" s="48" t="str">
        <f aca="false">Moustiques!AE28</f>
        <v/>
      </c>
      <c r="J112" s="251" t="str">
        <f aca="false">Moustiques!AH28</f>
        <v> </v>
      </c>
    </row>
    <row r="113" customFormat="false" ht="15" hidden="false" customHeight="false" outlineLevel="0" collapsed="false">
      <c r="A113" s="48" t="n">
        <v>15</v>
      </c>
      <c r="B113" s="48" t="n">
        <f aca="false">Moustiques!A29</f>
        <v>0</v>
      </c>
      <c r="C113" s="48" t="n">
        <f aca="false">Moustiques!B29</f>
        <v>0</v>
      </c>
      <c r="D113" s="48" t="str">
        <f aca="false">Moustiques!C29</f>
        <v> </v>
      </c>
      <c r="E113" s="48" t="str">
        <f aca="false">Moustiques!D29</f>
        <v> </v>
      </c>
      <c r="F113" s="48" t="str">
        <f aca="false">Moustiques!E29</f>
        <v> </v>
      </c>
      <c r="G113" s="250" t="str">
        <f aca="false">Moustiques!F29</f>
        <v> </v>
      </c>
      <c r="H113" s="48" t="s">
        <v>15</v>
      </c>
      <c r="I113" s="48" t="str">
        <f aca="false">Moustiques!AE29</f>
        <v/>
      </c>
      <c r="J113" s="251" t="str">
        <f aca="false">Moustiques!AH29</f>
        <v> </v>
      </c>
    </row>
    <row r="114" customFormat="false" ht="15" hidden="false" customHeight="false" outlineLevel="0" collapsed="false">
      <c r="A114" s="48" t="n">
        <v>16</v>
      </c>
      <c r="B114" s="48" t="n">
        <f aca="false">Moustiques!A30</f>
        <v>0</v>
      </c>
      <c r="C114" s="48" t="n">
        <f aca="false">Moustiques!B30</f>
        <v>0</v>
      </c>
      <c r="D114" s="48" t="str">
        <f aca="false">Moustiques!C30</f>
        <v> </v>
      </c>
      <c r="E114" s="48" t="str">
        <f aca="false">Moustiques!D30</f>
        <v> </v>
      </c>
      <c r="F114" s="48" t="str">
        <f aca="false">Moustiques!E30</f>
        <v> </v>
      </c>
      <c r="G114" s="250" t="str">
        <f aca="false">Moustiques!F30</f>
        <v> </v>
      </c>
      <c r="H114" s="48" t="s">
        <v>15</v>
      </c>
      <c r="I114" s="48" t="str">
        <f aca="false">Moustiques!AE30</f>
        <v/>
      </c>
      <c r="J114" s="251" t="str">
        <f aca="false">Moustiques!AH30</f>
        <v> </v>
      </c>
    </row>
    <row r="115" customFormat="false" ht="15" hidden="false" customHeight="false" outlineLevel="0" collapsed="false">
      <c r="A115" s="48" t="n">
        <v>17</v>
      </c>
      <c r="B115" s="48" t="n">
        <f aca="false">Moustiques!A31</f>
        <v>0</v>
      </c>
      <c r="C115" s="48" t="n">
        <f aca="false">Moustiques!B31</f>
        <v>0</v>
      </c>
      <c r="D115" s="48" t="str">
        <f aca="false">Moustiques!C31</f>
        <v> </v>
      </c>
      <c r="E115" s="48" t="str">
        <f aca="false">Moustiques!D31</f>
        <v> </v>
      </c>
      <c r="F115" s="48" t="str">
        <f aca="false">Moustiques!E31</f>
        <v> </v>
      </c>
      <c r="G115" s="250" t="str">
        <f aca="false">Moustiques!F31</f>
        <v> </v>
      </c>
      <c r="H115" s="48" t="s">
        <v>15</v>
      </c>
      <c r="I115" s="48" t="str">
        <f aca="false">Moustiques!AE31</f>
        <v/>
      </c>
      <c r="J115" s="251" t="str">
        <f aca="false">Moustiques!AH31</f>
        <v> </v>
      </c>
    </row>
    <row r="116" customFormat="false" ht="15" hidden="false" customHeight="false" outlineLevel="0" collapsed="false">
      <c r="A116" s="48" t="n">
        <v>18</v>
      </c>
      <c r="B116" s="48" t="n">
        <f aca="false">Moustiques!A32</f>
        <v>0</v>
      </c>
      <c r="C116" s="48" t="n">
        <f aca="false">Moustiques!B32</f>
        <v>0</v>
      </c>
      <c r="D116" s="48" t="str">
        <f aca="false">Moustiques!C32</f>
        <v> </v>
      </c>
      <c r="E116" s="48" t="str">
        <f aca="false">Moustiques!D32</f>
        <v> </v>
      </c>
      <c r="F116" s="48" t="str">
        <f aca="false">Moustiques!E32</f>
        <v> </v>
      </c>
      <c r="G116" s="250" t="str">
        <f aca="false">Moustiques!F32</f>
        <v> </v>
      </c>
      <c r="H116" s="48" t="s">
        <v>15</v>
      </c>
      <c r="I116" s="48" t="str">
        <f aca="false">Moustiques!AE32</f>
        <v/>
      </c>
      <c r="J116" s="251" t="str">
        <f aca="false">Moustiques!AH32</f>
        <v> </v>
      </c>
    </row>
    <row r="117" customFormat="false" ht="15" hidden="false" customHeight="false" outlineLevel="0" collapsed="false">
      <c r="A117" s="48" t="n">
        <v>19</v>
      </c>
      <c r="B117" s="48" t="n">
        <f aca="false">Moustiques!A33</f>
        <v>0</v>
      </c>
      <c r="C117" s="48" t="n">
        <f aca="false">Moustiques!B33</f>
        <v>0</v>
      </c>
      <c r="D117" s="48" t="str">
        <f aca="false">Moustiques!C33</f>
        <v> </v>
      </c>
      <c r="E117" s="48" t="str">
        <f aca="false">Moustiques!D33</f>
        <v> </v>
      </c>
      <c r="F117" s="48" t="str">
        <f aca="false">Moustiques!E33</f>
        <v> </v>
      </c>
      <c r="G117" s="250" t="str">
        <f aca="false">Moustiques!F33</f>
        <v> </v>
      </c>
      <c r="H117" s="48" t="s">
        <v>15</v>
      </c>
      <c r="I117" s="48" t="str">
        <f aca="false">Moustiques!AE33</f>
        <v/>
      </c>
      <c r="J117" s="251" t="str">
        <f aca="false">Moustiques!AH33</f>
        <v> </v>
      </c>
    </row>
    <row r="118" customFormat="false" ht="15" hidden="false" customHeight="false" outlineLevel="0" collapsed="false">
      <c r="A118" s="48" t="n">
        <v>20</v>
      </c>
      <c r="B118" s="48" t="n">
        <f aca="false">Moustiques!A34</f>
        <v>0</v>
      </c>
      <c r="C118" s="48" t="n">
        <f aca="false">Moustiques!B34</f>
        <v>0</v>
      </c>
      <c r="D118" s="48" t="str">
        <f aca="false">Moustiques!C34</f>
        <v> </v>
      </c>
      <c r="E118" s="48" t="str">
        <f aca="false">Moustiques!D34</f>
        <v> </v>
      </c>
      <c r="F118" s="48" t="str">
        <f aca="false">Moustiques!E34</f>
        <v> </v>
      </c>
      <c r="G118" s="250" t="str">
        <f aca="false">Moustiques!F34</f>
        <v> </v>
      </c>
      <c r="H118" s="48" t="s">
        <v>15</v>
      </c>
      <c r="I118" s="48" t="str">
        <f aca="false">Moustiques!AE34</f>
        <v/>
      </c>
      <c r="J118" s="251" t="str">
        <f aca="false">Moustiques!AH34</f>
        <v> </v>
      </c>
    </row>
    <row r="119" customFormat="false" ht="15" hidden="false" customHeight="false" outlineLevel="0" collapsed="false">
      <c r="A119" s="48" t="n">
        <v>21</v>
      </c>
      <c r="B119" s="48" t="n">
        <f aca="false">Moustiques!A35</f>
        <v>0</v>
      </c>
      <c r="C119" s="48" t="n">
        <f aca="false">Moustiques!B35</f>
        <v>0</v>
      </c>
      <c r="D119" s="48" t="str">
        <f aca="false">Moustiques!C35</f>
        <v> </v>
      </c>
      <c r="E119" s="48" t="str">
        <f aca="false">Moustiques!D35</f>
        <v> </v>
      </c>
      <c r="F119" s="48" t="str">
        <f aca="false">Moustiques!E35</f>
        <v> </v>
      </c>
      <c r="G119" s="250" t="str">
        <f aca="false">Moustiques!F35</f>
        <v> </v>
      </c>
      <c r="H119" s="48" t="s">
        <v>15</v>
      </c>
      <c r="I119" s="48" t="str">
        <f aca="false">Moustiques!AE35</f>
        <v/>
      </c>
      <c r="J119" s="251" t="str">
        <f aca="false">Moustiques!AH35</f>
        <v> </v>
      </c>
    </row>
    <row r="120" customFormat="false" ht="15" hidden="false" customHeight="false" outlineLevel="0" collapsed="false">
      <c r="A120" s="48" t="n">
        <v>22</v>
      </c>
      <c r="B120" s="48" t="n">
        <f aca="false">Moustiques!A36</f>
        <v>0</v>
      </c>
      <c r="C120" s="48" t="n">
        <f aca="false">Moustiques!B36</f>
        <v>0</v>
      </c>
      <c r="D120" s="48" t="str">
        <f aca="false">Moustiques!C36</f>
        <v> </v>
      </c>
      <c r="E120" s="48" t="str">
        <f aca="false">Moustiques!D36</f>
        <v> </v>
      </c>
      <c r="F120" s="48" t="str">
        <f aca="false">Moustiques!E36</f>
        <v> </v>
      </c>
      <c r="G120" s="250" t="str">
        <f aca="false">Moustiques!F36</f>
        <v> </v>
      </c>
      <c r="H120" s="48" t="s">
        <v>15</v>
      </c>
      <c r="I120" s="48" t="str">
        <f aca="false">Moustiques!AE36</f>
        <v/>
      </c>
      <c r="J120" s="251" t="str">
        <f aca="false">Moustiques!AH36</f>
        <v> </v>
      </c>
    </row>
    <row r="121" customFormat="false" ht="15" hidden="false" customHeight="false" outlineLevel="0" collapsed="false">
      <c r="A121" s="48" t="n">
        <v>23</v>
      </c>
      <c r="B121" s="48" t="n">
        <f aca="false">Moustiques!A37</f>
        <v>0</v>
      </c>
      <c r="C121" s="48" t="n">
        <f aca="false">Moustiques!B37</f>
        <v>0</v>
      </c>
      <c r="D121" s="48" t="str">
        <f aca="false">Moustiques!C37</f>
        <v> </v>
      </c>
      <c r="E121" s="48" t="str">
        <f aca="false">Moustiques!D37</f>
        <v> </v>
      </c>
      <c r="F121" s="48" t="str">
        <f aca="false">Moustiques!E37</f>
        <v> </v>
      </c>
      <c r="G121" s="250" t="str">
        <f aca="false">Moustiques!F37</f>
        <v> </v>
      </c>
      <c r="H121" s="48" t="s">
        <v>15</v>
      </c>
      <c r="I121" s="48" t="str">
        <f aca="false">Moustiques!AE37</f>
        <v/>
      </c>
      <c r="J121" s="251" t="str">
        <f aca="false">Moustiques!AH37</f>
        <v> </v>
      </c>
    </row>
    <row r="122" customFormat="false" ht="15" hidden="false" customHeight="false" outlineLevel="0" collapsed="false">
      <c r="A122" s="48" t="n">
        <v>24</v>
      </c>
      <c r="B122" s="48" t="n">
        <f aca="false">Moustiques!A38</f>
        <v>0</v>
      </c>
      <c r="C122" s="48" t="n">
        <f aca="false">Moustiques!B38</f>
        <v>0</v>
      </c>
      <c r="D122" s="48" t="str">
        <f aca="false">Moustiques!C38</f>
        <v> </v>
      </c>
      <c r="E122" s="48" t="str">
        <f aca="false">Moustiques!D38</f>
        <v> </v>
      </c>
      <c r="F122" s="48" t="str">
        <f aca="false">Moustiques!E38</f>
        <v> </v>
      </c>
      <c r="G122" s="250" t="str">
        <f aca="false">Moustiques!F38</f>
        <v> </v>
      </c>
      <c r="H122" s="48" t="s">
        <v>15</v>
      </c>
      <c r="I122" s="48" t="str">
        <f aca="false">Moustiques!AE38</f>
        <v/>
      </c>
      <c r="J122" s="251" t="str">
        <f aca="false">Moustiques!AH38</f>
        <v> </v>
      </c>
    </row>
    <row r="123" customFormat="false" ht="15" hidden="false" customHeight="false" outlineLevel="0" collapsed="false">
      <c r="A123" s="48" t="n">
        <v>25</v>
      </c>
      <c r="B123" s="48" t="n">
        <f aca="false">Moustiques!A39</f>
        <v>0</v>
      </c>
      <c r="C123" s="48" t="n">
        <f aca="false">Moustiques!B39</f>
        <v>0</v>
      </c>
      <c r="D123" s="48" t="str">
        <f aca="false">Moustiques!C39</f>
        <v> </v>
      </c>
      <c r="E123" s="48" t="str">
        <f aca="false">Moustiques!D39</f>
        <v> </v>
      </c>
      <c r="F123" s="48" t="str">
        <f aca="false">Moustiques!E39</f>
        <v> </v>
      </c>
      <c r="G123" s="250" t="str">
        <f aca="false">Moustiques!F39</f>
        <v> </v>
      </c>
      <c r="H123" s="48" t="s">
        <v>15</v>
      </c>
      <c r="I123" s="48" t="str">
        <f aca="false">Moustiques!AE39</f>
        <v/>
      </c>
      <c r="J123" s="251" t="str">
        <f aca="false">Moustiques!AH39</f>
        <v> </v>
      </c>
    </row>
    <row r="124" customFormat="false" ht="15" hidden="false" customHeight="false" outlineLevel="0" collapsed="false">
      <c r="A124" s="48" t="n">
        <v>26</v>
      </c>
      <c r="B124" s="48" t="n">
        <f aca="false">Moustiques!A40</f>
        <v>0</v>
      </c>
      <c r="C124" s="48" t="n">
        <f aca="false">Moustiques!B40</f>
        <v>0</v>
      </c>
      <c r="D124" s="48" t="str">
        <f aca="false">Moustiques!C40</f>
        <v> </v>
      </c>
      <c r="E124" s="48" t="str">
        <f aca="false">Moustiques!D40</f>
        <v> </v>
      </c>
      <c r="F124" s="48" t="str">
        <f aca="false">Moustiques!E40</f>
        <v> </v>
      </c>
      <c r="G124" s="250" t="str">
        <f aca="false">Moustiques!F40</f>
        <v> </v>
      </c>
      <c r="H124" s="48" t="s">
        <v>15</v>
      </c>
      <c r="I124" s="48" t="str">
        <f aca="false">Moustiques!AE40</f>
        <v/>
      </c>
      <c r="J124" s="251" t="str">
        <f aca="false">Moustiques!AH40</f>
        <v> </v>
      </c>
    </row>
    <row r="125" customFormat="false" ht="15" hidden="false" customHeight="false" outlineLevel="0" collapsed="false">
      <c r="A125" s="48" t="n">
        <v>27</v>
      </c>
      <c r="B125" s="48" t="n">
        <f aca="false">Moustiques!A41</f>
        <v>0</v>
      </c>
      <c r="C125" s="48" t="n">
        <f aca="false">Moustiques!B41</f>
        <v>0</v>
      </c>
      <c r="D125" s="48" t="str">
        <f aca="false">Moustiques!C41</f>
        <v> </v>
      </c>
      <c r="E125" s="48" t="str">
        <f aca="false">Moustiques!D41</f>
        <v> </v>
      </c>
      <c r="F125" s="48" t="str">
        <f aca="false">Moustiques!E41</f>
        <v> </v>
      </c>
      <c r="G125" s="250" t="str">
        <f aca="false">Moustiques!F41</f>
        <v> </v>
      </c>
      <c r="H125" s="48" t="s">
        <v>15</v>
      </c>
      <c r="I125" s="48" t="str">
        <f aca="false">Moustiques!AE41</f>
        <v/>
      </c>
      <c r="J125" s="251" t="str">
        <f aca="false">Moustiques!AH41</f>
        <v> </v>
      </c>
    </row>
    <row r="126" customFormat="false" ht="15" hidden="false" customHeight="false" outlineLevel="0" collapsed="false">
      <c r="A126" s="48" t="n">
        <v>28</v>
      </c>
      <c r="B126" s="48" t="n">
        <f aca="false">Moustiques!A42</f>
        <v>0</v>
      </c>
      <c r="C126" s="48" t="n">
        <f aca="false">Moustiques!B42</f>
        <v>0</v>
      </c>
      <c r="D126" s="48" t="str">
        <f aca="false">Moustiques!C42</f>
        <v> </v>
      </c>
      <c r="E126" s="48" t="str">
        <f aca="false">Moustiques!D42</f>
        <v> </v>
      </c>
      <c r="F126" s="48" t="str">
        <f aca="false">Moustiques!E42</f>
        <v> </v>
      </c>
      <c r="G126" s="250" t="str">
        <f aca="false">Moustiques!F42</f>
        <v> </v>
      </c>
      <c r="H126" s="48" t="s">
        <v>15</v>
      </c>
      <c r="I126" s="48" t="str">
        <f aca="false">Moustiques!AE42</f>
        <v/>
      </c>
      <c r="J126" s="251" t="str">
        <f aca="false">Moustiques!AH42</f>
        <v> </v>
      </c>
    </row>
    <row r="127" customFormat="false" ht="15" hidden="false" customHeight="false" outlineLevel="0" collapsed="false">
      <c r="A127" s="48" t="n">
        <v>29</v>
      </c>
      <c r="B127" s="48" t="n">
        <f aca="false">Moustiques!A43</f>
        <v>0</v>
      </c>
      <c r="C127" s="48" t="n">
        <f aca="false">Moustiques!B43</f>
        <v>0</v>
      </c>
      <c r="D127" s="48" t="str">
        <f aca="false">Moustiques!C43</f>
        <v> </v>
      </c>
      <c r="E127" s="48" t="str">
        <f aca="false">Moustiques!D43</f>
        <v> </v>
      </c>
      <c r="F127" s="48" t="str">
        <f aca="false">Moustiques!E43</f>
        <v> </v>
      </c>
      <c r="G127" s="250" t="str">
        <f aca="false">Moustiques!F43</f>
        <v> </v>
      </c>
      <c r="H127" s="48" t="s">
        <v>15</v>
      </c>
      <c r="I127" s="48" t="str">
        <f aca="false">Moustiques!AE43</f>
        <v/>
      </c>
      <c r="J127" s="251" t="str">
        <f aca="false">Moustiques!AH43</f>
        <v> </v>
      </c>
    </row>
    <row r="128" customFormat="false" ht="15.75" hidden="false" customHeight="false" outlineLevel="0" collapsed="false">
      <c r="A128" s="252" t="n">
        <v>30</v>
      </c>
      <c r="B128" s="252" t="n">
        <f aca="false">Moustiques!A44</f>
        <v>0</v>
      </c>
      <c r="C128" s="252" t="n">
        <f aca="false">Moustiques!B44</f>
        <v>0</v>
      </c>
      <c r="D128" s="252" t="str">
        <f aca="false">Moustiques!C44</f>
        <v> </v>
      </c>
      <c r="E128" s="252" t="str">
        <f aca="false">Moustiques!D44</f>
        <v> </v>
      </c>
      <c r="F128" s="252" t="str">
        <f aca="false">Moustiques!E44</f>
        <v> </v>
      </c>
      <c r="G128" s="253" t="str">
        <f aca="false">Moustiques!F44</f>
        <v> </v>
      </c>
      <c r="H128" s="252" t="s">
        <v>15</v>
      </c>
      <c r="I128" s="252" t="str">
        <f aca="false">Moustiques!AE44</f>
        <v/>
      </c>
      <c r="J128" s="254" t="str">
        <f aca="false">Moustiques!AH44</f>
        <v> </v>
      </c>
    </row>
    <row r="129" customFormat="false" ht="15.75" hidden="false" customHeight="false" outlineLevel="0" collapsed="false"/>
  </sheetData>
  <autoFilter ref="A8:G8"/>
  <mergeCells count="10">
    <mergeCell ref="A2:A8"/>
    <mergeCell ref="B2:B8"/>
    <mergeCell ref="C2:C8"/>
    <mergeCell ref="D2:D8"/>
    <mergeCell ref="E2:E8"/>
    <mergeCell ref="F2:F8"/>
    <mergeCell ref="G2:G8"/>
    <mergeCell ref="H2:H8"/>
    <mergeCell ref="I2:I8"/>
    <mergeCell ref="J2:J8"/>
  </mergeCells>
  <conditionalFormatting sqref="G9:G38">
    <cfRule type="cellIs" priority="2" operator="notEqual" aboveAverage="0" equalAverage="0" bottom="0" percent="0" rank="0" text="" dxfId="25">
      <formula>$H$9</formula>
    </cfRule>
  </conditionalFormatting>
  <conditionalFormatting sqref="G39:G68">
    <cfRule type="cellIs" priority="3" operator="notEqual" aboveAverage="0" equalAverage="0" bottom="0" percent="0" rank="0" text="" dxfId="26">
      <formula>$H$39</formula>
    </cfRule>
  </conditionalFormatting>
  <conditionalFormatting sqref="G69:G98">
    <cfRule type="cellIs" priority="4" operator="notEqual" aboveAverage="0" equalAverage="0" bottom="0" percent="0" rank="0" text="" dxfId="27">
      <formula>$H$69</formula>
    </cfRule>
  </conditionalFormatting>
  <conditionalFormatting sqref="G99:G128">
    <cfRule type="cellIs" priority="5" operator="notEqual" aboveAverage="0" equalAverage="0" bottom="0" percent="0" rank="0" text="" dxfId="28">
      <formula>$H$99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2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0.7421875" defaultRowHeight="15" zeroHeight="false" outlineLevelRow="0" outlineLevelCol="0"/>
  <cols>
    <col collapsed="false" customWidth="true" hidden="false" outlineLevel="0" max="1" min="1" style="0" width="20.98"/>
    <col collapsed="false" customWidth="true" hidden="false" outlineLevel="0" max="2" min="2" style="0" width="11.42"/>
    <col collapsed="false" customWidth="true" hidden="false" outlineLevel="0" max="3" min="3" style="0" width="12.29"/>
    <col collapsed="false" customWidth="true" hidden="false" outlineLevel="0" max="4" min="4" style="0" width="11.3"/>
    <col collapsed="false" customWidth="true" hidden="false" outlineLevel="0" max="5" min="5" style="0" width="11.57"/>
    <col collapsed="false" customWidth="true" hidden="false" outlineLevel="0" max="6" min="6" style="0" width="11.71"/>
    <col collapsed="false" customWidth="true" hidden="false" outlineLevel="0" max="7" min="7" style="0" width="12.71"/>
    <col collapsed="false" customWidth="true" hidden="false" outlineLevel="0" max="8" min="8" style="0" width="12.57"/>
    <col collapsed="false" customWidth="true" hidden="false" outlineLevel="0" max="9" min="9" style="27" width="11.42"/>
  </cols>
  <sheetData>
    <row r="1" customFormat="false" ht="15.75" hidden="false" customHeight="false" outlineLevel="0" collapsed="false">
      <c r="A1" s="28" t="s">
        <v>186</v>
      </c>
      <c r="B1" s="29" t="s">
        <v>11</v>
      </c>
      <c r="C1" s="28" t="s">
        <v>187</v>
      </c>
      <c r="D1" s="28" t="s">
        <v>188</v>
      </c>
      <c r="E1" s="28" t="s">
        <v>189</v>
      </c>
      <c r="F1" s="28" t="s">
        <v>190</v>
      </c>
      <c r="G1" s="28" t="s">
        <v>191</v>
      </c>
      <c r="I1" s="30" t="s">
        <v>192</v>
      </c>
      <c r="J1" s="31" t="s">
        <v>11</v>
      </c>
      <c r="K1" s="32" t="s">
        <v>187</v>
      </c>
      <c r="L1" s="32" t="s">
        <v>188</v>
      </c>
      <c r="M1" s="32" t="s">
        <v>189</v>
      </c>
      <c r="N1" s="32" t="s">
        <v>190</v>
      </c>
      <c r="O1" s="32" t="s">
        <v>191</v>
      </c>
    </row>
    <row r="2" customFormat="false" ht="15" hidden="false" customHeight="false" outlineLevel="0" collapsed="false">
      <c r="A2" s="0" t="s">
        <v>48</v>
      </c>
      <c r="B2" s="33"/>
      <c r="C2" s="33"/>
      <c r="D2" s="33"/>
      <c r="E2" s="33" t="n">
        <v>1</v>
      </c>
      <c r="F2" s="33"/>
      <c r="G2" s="33" t="n">
        <v>1</v>
      </c>
      <c r="I2" s="34" t="s">
        <v>193</v>
      </c>
      <c r="J2" s="35"/>
      <c r="K2" s="36"/>
      <c r="L2" s="36"/>
      <c r="M2" s="36"/>
      <c r="N2" s="36" t="n">
        <v>1</v>
      </c>
      <c r="O2" s="36" t="n">
        <v>1</v>
      </c>
    </row>
    <row r="3" customFormat="false" ht="15" hidden="false" customHeight="false" outlineLevel="0" collapsed="false">
      <c r="A3" s="0" t="s">
        <v>14</v>
      </c>
      <c r="B3" s="33"/>
      <c r="C3" s="33" t="n">
        <v>1</v>
      </c>
      <c r="D3" s="33" t="n">
        <v>1</v>
      </c>
      <c r="E3" s="33" t="n">
        <v>1</v>
      </c>
      <c r="F3" s="33" t="n">
        <v>4</v>
      </c>
      <c r="G3" s="33" t="n">
        <v>7</v>
      </c>
      <c r="I3" s="37" t="s">
        <v>194</v>
      </c>
      <c r="J3" s="38"/>
      <c r="K3" s="36"/>
      <c r="L3" s="36" t="n">
        <v>1</v>
      </c>
      <c r="M3" s="36" t="n">
        <v>4</v>
      </c>
      <c r="N3" s="36"/>
      <c r="O3" s="36" t="n">
        <v>5</v>
      </c>
    </row>
    <row r="4" customFormat="false" ht="15" hidden="false" customHeight="false" outlineLevel="0" collapsed="false">
      <c r="A4" s="0" t="s">
        <v>10</v>
      </c>
      <c r="B4" s="33" t="n">
        <v>1</v>
      </c>
      <c r="C4" s="33"/>
      <c r="D4" s="33" t="n">
        <v>3</v>
      </c>
      <c r="E4" s="33" t="n">
        <v>6</v>
      </c>
      <c r="F4" s="33" t="n">
        <v>3</v>
      </c>
      <c r="G4" s="33" t="n">
        <v>13</v>
      </c>
      <c r="I4" s="39" t="s">
        <v>195</v>
      </c>
      <c r="J4" s="40"/>
      <c r="K4" s="41" t="n">
        <v>4</v>
      </c>
      <c r="L4" s="41" t="n">
        <v>6</v>
      </c>
      <c r="M4" s="41" t="n">
        <v>10</v>
      </c>
      <c r="N4" s="41" t="n">
        <v>8</v>
      </c>
      <c r="O4" s="41" t="n">
        <v>28</v>
      </c>
    </row>
    <row r="5" customFormat="false" ht="15" hidden="false" customHeight="false" outlineLevel="0" collapsed="false">
      <c r="A5" s="0" t="s">
        <v>21</v>
      </c>
      <c r="B5" s="33"/>
      <c r="C5" s="33"/>
      <c r="D5" s="33" t="n">
        <v>1</v>
      </c>
      <c r="E5" s="33" t="n">
        <v>2</v>
      </c>
      <c r="F5" s="33"/>
      <c r="G5" s="33" t="n">
        <v>3</v>
      </c>
      <c r="I5" s="37" t="s">
        <v>196</v>
      </c>
      <c r="J5" s="38"/>
      <c r="K5" s="36" t="n">
        <v>2</v>
      </c>
      <c r="L5" s="36" t="n">
        <v>4</v>
      </c>
      <c r="M5" s="36" t="n">
        <v>8</v>
      </c>
      <c r="N5" s="36" t="n">
        <v>4</v>
      </c>
      <c r="O5" s="36" t="n">
        <v>18</v>
      </c>
    </row>
    <row r="6" customFormat="false" ht="15" hidden="false" customHeight="false" outlineLevel="0" collapsed="false">
      <c r="A6" s="0" t="s">
        <v>39</v>
      </c>
      <c r="B6" s="33"/>
      <c r="C6" s="33"/>
      <c r="D6" s="33"/>
      <c r="E6" s="33" t="n">
        <v>1</v>
      </c>
      <c r="F6" s="33"/>
      <c r="G6" s="33" t="n">
        <v>1</v>
      </c>
      <c r="I6" s="39" t="s">
        <v>197</v>
      </c>
      <c r="J6" s="40" t="n">
        <v>1</v>
      </c>
      <c r="K6" s="41" t="n">
        <v>3</v>
      </c>
      <c r="L6" s="41" t="n">
        <v>9</v>
      </c>
      <c r="M6" s="41" t="n">
        <v>9</v>
      </c>
      <c r="N6" s="41" t="n">
        <v>8</v>
      </c>
      <c r="O6" s="41" t="n">
        <v>30</v>
      </c>
    </row>
    <row r="7" customFormat="false" ht="15" hidden="false" customHeight="false" outlineLevel="0" collapsed="false">
      <c r="A7" s="0" t="s">
        <v>23</v>
      </c>
      <c r="B7" s="33"/>
      <c r="C7" s="33"/>
      <c r="D7" s="33"/>
      <c r="E7" s="33"/>
      <c r="F7" s="33"/>
      <c r="G7" s="33"/>
      <c r="I7" s="37" t="s">
        <v>198</v>
      </c>
      <c r="J7" s="38"/>
      <c r="K7" s="36"/>
      <c r="L7" s="36" t="n">
        <v>3</v>
      </c>
      <c r="M7" s="36"/>
      <c r="N7" s="36" t="n">
        <v>3</v>
      </c>
      <c r="O7" s="36"/>
    </row>
    <row r="8" customFormat="false" ht="15" hidden="false" customHeight="false" outlineLevel="0" collapsed="false">
      <c r="A8" s="0" t="s">
        <v>40</v>
      </c>
      <c r="B8" s="33"/>
      <c r="C8" s="33"/>
      <c r="D8" s="33"/>
      <c r="E8" s="33"/>
      <c r="F8" s="33"/>
      <c r="G8" s="33"/>
      <c r="I8" s="39" t="s">
        <v>199</v>
      </c>
      <c r="J8" s="40"/>
      <c r="K8" s="41"/>
      <c r="L8" s="41"/>
      <c r="M8" s="41"/>
      <c r="N8" s="41"/>
      <c r="O8" s="41"/>
    </row>
    <row r="9" customFormat="false" ht="15" hidden="false" customHeight="false" outlineLevel="0" collapsed="false">
      <c r="A9" s="0" t="s">
        <v>18</v>
      </c>
      <c r="B9" s="33"/>
      <c r="C9" s="33" t="n">
        <v>4</v>
      </c>
      <c r="D9" s="33" t="n">
        <v>8</v>
      </c>
      <c r="E9" s="33" t="n">
        <v>5</v>
      </c>
      <c r="F9" s="33"/>
      <c r="G9" s="33" t="n">
        <v>17</v>
      </c>
      <c r="I9" s="37" t="s">
        <v>200</v>
      </c>
      <c r="J9" s="38"/>
      <c r="K9" s="36"/>
      <c r="L9" s="36"/>
      <c r="M9" s="36"/>
      <c r="N9" s="36"/>
      <c r="O9" s="36"/>
    </row>
    <row r="10" customFormat="false" ht="15" hidden="false" customHeight="false" outlineLevel="0" collapsed="false">
      <c r="A10" s="0" t="s">
        <v>41</v>
      </c>
      <c r="B10" s="33"/>
      <c r="C10" s="33"/>
      <c r="D10" s="33" t="n">
        <v>1</v>
      </c>
      <c r="E10" s="33" t="n">
        <v>3</v>
      </c>
      <c r="F10" s="33"/>
      <c r="G10" s="33" t="n">
        <v>4</v>
      </c>
      <c r="I10" s="39" t="s">
        <v>201</v>
      </c>
      <c r="J10" s="40"/>
      <c r="K10" s="41"/>
      <c r="L10" s="41"/>
      <c r="M10" s="41"/>
      <c r="N10" s="41"/>
      <c r="O10" s="41"/>
    </row>
    <row r="11" customFormat="false" ht="15" hidden="false" customHeight="false" outlineLevel="0" collapsed="false">
      <c r="A11" s="0" t="s">
        <v>42</v>
      </c>
      <c r="B11" s="33"/>
      <c r="C11" s="33"/>
      <c r="D11" s="33"/>
      <c r="E11" s="33"/>
      <c r="F11" s="33" t="n">
        <v>1</v>
      </c>
      <c r="G11" s="33" t="n">
        <v>1</v>
      </c>
      <c r="I11" s="37" t="s">
        <v>202</v>
      </c>
      <c r="J11" s="38"/>
      <c r="K11" s="36"/>
      <c r="L11" s="36"/>
      <c r="M11" s="36"/>
      <c r="N11" s="36"/>
      <c r="O11" s="36"/>
    </row>
    <row r="12" customFormat="false" ht="15" hidden="false" customHeight="false" outlineLevel="0" collapsed="false">
      <c r="A12" s="0" t="s">
        <v>43</v>
      </c>
      <c r="B12" s="33"/>
      <c r="C12" s="33"/>
      <c r="D12" s="33"/>
      <c r="E12" s="33"/>
      <c r="F12" s="33"/>
      <c r="G12" s="33"/>
      <c r="I12" s="39" t="s">
        <v>203</v>
      </c>
      <c r="J12" s="40"/>
      <c r="K12" s="41"/>
      <c r="L12" s="41"/>
      <c r="M12" s="41"/>
      <c r="N12" s="41"/>
      <c r="O12" s="41"/>
    </row>
    <row r="13" customFormat="false" ht="15" hidden="false" customHeight="false" outlineLevel="0" collapsed="false">
      <c r="A13" s="0" t="s">
        <v>29</v>
      </c>
      <c r="B13" s="33"/>
      <c r="C13" s="33"/>
      <c r="D13" s="33" t="n">
        <v>1</v>
      </c>
      <c r="E13" s="33"/>
      <c r="F13" s="33"/>
      <c r="G13" s="33" t="n">
        <v>1</v>
      </c>
      <c r="I13" s="39" t="n">
        <v>2021</v>
      </c>
      <c r="J13" s="40" t="n">
        <v>1</v>
      </c>
      <c r="K13" s="41" t="n">
        <v>9</v>
      </c>
      <c r="L13" s="41" t="n">
        <v>23</v>
      </c>
      <c r="M13" s="41" t="n">
        <v>31</v>
      </c>
      <c r="N13" s="41" t="n">
        <v>24</v>
      </c>
      <c r="O13" s="41" t="n">
        <v>87</v>
      </c>
    </row>
    <row r="14" customFormat="false" ht="15" hidden="false" customHeight="false" outlineLevel="0" collapsed="false">
      <c r="A14" s="0" t="s">
        <v>44</v>
      </c>
      <c r="B14" s="33"/>
      <c r="C14" s="33"/>
      <c r="D14" s="33"/>
      <c r="E14" s="33"/>
      <c r="F14" s="33"/>
      <c r="G14" s="33"/>
      <c r="I14" s="37" t="n">
        <v>2020</v>
      </c>
      <c r="J14" s="38"/>
      <c r="K14" s="36" t="n">
        <v>15</v>
      </c>
      <c r="L14" s="36" t="n">
        <v>26</v>
      </c>
      <c r="M14" s="36" t="n">
        <v>30</v>
      </c>
      <c r="N14" s="36" t="n">
        <v>34</v>
      </c>
      <c r="O14" s="36" t="n">
        <v>105</v>
      </c>
    </row>
    <row r="15" customFormat="false" ht="15" hidden="false" customHeight="false" outlineLevel="0" collapsed="false">
      <c r="A15" s="0" t="s">
        <v>32</v>
      </c>
      <c r="B15" s="33"/>
      <c r="C15" s="33" t="n">
        <v>2</v>
      </c>
      <c r="D15" s="33" t="n">
        <v>6</v>
      </c>
      <c r="E15" s="33" t="n">
        <v>5</v>
      </c>
      <c r="F15" s="33" t="n">
        <v>6</v>
      </c>
      <c r="G15" s="33" t="n">
        <v>19</v>
      </c>
      <c r="I15" s="42" t="n">
        <v>2019</v>
      </c>
      <c r="J15" s="43"/>
      <c r="K15" s="44" t="n">
        <v>10</v>
      </c>
      <c r="L15" s="44" t="n">
        <v>19</v>
      </c>
      <c r="M15" s="44" t="n">
        <v>23</v>
      </c>
      <c r="N15" s="44" t="n">
        <v>31</v>
      </c>
      <c r="O15" s="44" t="n">
        <v>83</v>
      </c>
    </row>
    <row r="16" customFormat="false" ht="15" hidden="false" customHeight="false" outlineLevel="0" collapsed="false">
      <c r="A16" s="0" t="s">
        <v>45</v>
      </c>
      <c r="B16" s="33"/>
      <c r="C16" s="33"/>
      <c r="D16" s="33"/>
      <c r="E16" s="33" t="n">
        <v>3</v>
      </c>
      <c r="F16" s="33" t="n">
        <v>2</v>
      </c>
      <c r="G16" s="33" t="n">
        <v>5</v>
      </c>
      <c r="I16" s="45" t="n">
        <v>2018</v>
      </c>
      <c r="J16" s="46"/>
      <c r="K16" s="47" t="n">
        <v>16</v>
      </c>
      <c r="L16" s="47" t="n">
        <v>34</v>
      </c>
      <c r="M16" s="47" t="n">
        <v>30</v>
      </c>
      <c r="N16" s="47" t="n">
        <v>47</v>
      </c>
      <c r="O16" s="47" t="n">
        <v>127</v>
      </c>
    </row>
    <row r="17" customFormat="false" ht="15" hidden="false" customHeight="false" outlineLevel="0" collapsed="false">
      <c r="A17" s="0" t="s">
        <v>26</v>
      </c>
      <c r="B17" s="33"/>
      <c r="C17" s="33" t="n">
        <v>2</v>
      </c>
      <c r="D17" s="33" t="n">
        <v>2</v>
      </c>
      <c r="E17" s="33" t="n">
        <v>3</v>
      </c>
      <c r="F17" s="33" t="n">
        <v>2</v>
      </c>
      <c r="G17" s="33" t="n">
        <v>9</v>
      </c>
      <c r="I17" s="45" t="n">
        <v>2017</v>
      </c>
      <c r="J17" s="46"/>
      <c r="K17" s="47" t="n">
        <v>25</v>
      </c>
      <c r="L17" s="47" t="n">
        <v>36</v>
      </c>
      <c r="M17" s="47" t="n">
        <v>42</v>
      </c>
      <c r="N17" s="47" t="n">
        <v>32</v>
      </c>
      <c r="O17" s="47" t="n">
        <v>135</v>
      </c>
    </row>
    <row r="18" customFormat="false" ht="15" hidden="false" customHeight="false" outlineLevel="0" collapsed="false">
      <c r="A18" s="0" t="s">
        <v>204</v>
      </c>
      <c r="B18" s="33"/>
      <c r="C18" s="33"/>
      <c r="D18" s="33"/>
      <c r="E18" s="33"/>
      <c r="F18" s="33"/>
      <c r="G18" s="33"/>
    </row>
    <row r="19" customFormat="false" ht="15" hidden="false" customHeight="false" outlineLevel="0" collapsed="false">
      <c r="A19" s="0" t="s">
        <v>37</v>
      </c>
      <c r="B19" s="33"/>
      <c r="C19" s="33"/>
      <c r="D19" s="33"/>
      <c r="E19" s="33"/>
      <c r="F19" s="33" t="n">
        <v>2</v>
      </c>
      <c r="G19" s="33" t="n">
        <v>2</v>
      </c>
    </row>
    <row r="20" customFormat="false" ht="15" hidden="false" customHeight="false" outlineLevel="0" collapsed="false">
      <c r="A20" s="0" t="s">
        <v>38</v>
      </c>
      <c r="B20" s="33"/>
      <c r="C20" s="33"/>
      <c r="D20" s="33"/>
      <c r="E20" s="33" t="n">
        <v>1</v>
      </c>
      <c r="F20" s="33" t="n">
        <v>4</v>
      </c>
      <c r="G20" s="33" t="n">
        <v>5</v>
      </c>
    </row>
    <row r="21" customFormat="false" ht="15" hidden="false" customHeight="false" outlineLevel="0" collapsed="false">
      <c r="B21" s="33"/>
      <c r="C21" s="33"/>
      <c r="D21" s="33"/>
      <c r="E21" s="33"/>
      <c r="F21" s="33"/>
      <c r="G21" s="33"/>
    </row>
    <row r="22" customFormat="false" ht="15" hidden="false" customHeight="false" outlineLevel="0" collapsed="false">
      <c r="A22" s="0" t="s">
        <v>191</v>
      </c>
      <c r="B22" s="33" t="n">
        <v>1</v>
      </c>
      <c r="C22" s="33" t="n">
        <v>9</v>
      </c>
      <c r="D22" s="33" t="n">
        <v>23</v>
      </c>
      <c r="E22" s="33" t="n">
        <v>31</v>
      </c>
      <c r="F22" s="33" t="n">
        <v>24</v>
      </c>
      <c r="G22" s="33" t="n">
        <v>88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0.7421875" defaultRowHeight="15" zeroHeight="false" outlineLevelRow="0" outlineLevelCol="0"/>
  <cols>
    <col collapsed="false" customWidth="true" hidden="false" outlineLevel="0" max="1" min="1" style="0" width="22.86"/>
    <col collapsed="false" customWidth="true" hidden="false" outlineLevel="0" max="2" min="2" style="48" width="34.71"/>
  </cols>
  <sheetData>
    <row r="1" customFormat="false" ht="15" hidden="false" customHeight="false" outlineLevel="0" collapsed="false">
      <c r="A1" s="49"/>
      <c r="B1" s="50"/>
    </row>
    <row r="2" customFormat="false" ht="15" hidden="false" customHeight="false" outlineLevel="0" collapsed="false">
      <c r="A2" s="51" t="s">
        <v>205</v>
      </c>
      <c r="B2" s="52" t="s">
        <v>206</v>
      </c>
    </row>
    <row r="3" customFormat="false" ht="15" hidden="false" customHeight="false" outlineLevel="0" collapsed="false">
      <c r="A3" s="51"/>
      <c r="B3" s="50"/>
    </row>
    <row r="4" customFormat="false" ht="15" hidden="false" customHeight="false" outlineLevel="0" collapsed="false">
      <c r="A4" s="51" t="s">
        <v>207</v>
      </c>
      <c r="B4" s="52" t="s">
        <v>208</v>
      </c>
    </row>
    <row r="5" customFormat="false" ht="15" hidden="false" customHeight="false" outlineLevel="0" collapsed="false">
      <c r="A5" s="51"/>
      <c r="B5" s="50"/>
    </row>
    <row r="6" customFormat="false" ht="15" hidden="false" customHeight="false" outlineLevel="0" collapsed="false">
      <c r="A6" s="51" t="s">
        <v>209</v>
      </c>
      <c r="B6" s="52" t="s">
        <v>210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:AJ48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I20" activeCellId="0" sqref="I20"/>
    </sheetView>
  </sheetViews>
  <sheetFormatPr defaultColWidth="11.43359375" defaultRowHeight="14.25" zeroHeight="false" outlineLevelRow="0" outlineLevelCol="1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true" outlineLevel="0" max="6" min="6" style="51" width="11.86"/>
    <col collapsed="false" customWidth="true" hidden="false" outlineLevel="0" max="7" min="7" style="51" width="1.71"/>
    <col collapsed="false" customWidth="true" hidden="false" outlineLevel="1" max="8" min="8" style="51" width="10.29"/>
    <col collapsed="false" customWidth="true" hidden="false" outlineLevel="1" max="9" min="9" style="51" width="12.71"/>
    <col collapsed="false" customWidth="true" hidden="false" outlineLevel="1" max="11" min="10" style="53" width="12.71"/>
    <col collapsed="false" customWidth="true" hidden="false" outlineLevel="1" max="12" min="12" style="51" width="17.13"/>
    <col collapsed="false" customWidth="true" hidden="false" outlineLevel="1" max="13" min="13" style="51" width="10.71"/>
    <col collapsed="false" customWidth="true" hidden="false" outlineLevel="0" max="14" min="14" style="51" width="1.71"/>
    <col collapsed="false" customWidth="true" hidden="false" outlineLevel="0" max="15" min="15" style="51" width="1.58"/>
    <col collapsed="false" customWidth="true" hidden="true" outlineLevel="1" max="16" min="16" style="51" width="12.71"/>
    <col collapsed="false" customWidth="true" hidden="true" outlineLevel="1" max="18" min="17" style="53" width="12.71"/>
    <col collapsed="false" customWidth="true" hidden="true" outlineLevel="1" max="19" min="19" style="51" width="13.02"/>
    <col collapsed="false" customWidth="true" hidden="false" outlineLevel="0" max="20" min="20" style="53" width="1.71"/>
    <col collapsed="false" customWidth="true" hidden="false" outlineLevel="0" max="21" min="21" style="51" width="1.71"/>
    <col collapsed="false" customWidth="true" hidden="false" outlineLevel="1" max="23" min="22" style="51" width="12.71"/>
    <col collapsed="false" customWidth="true" hidden="false" outlineLevel="1" max="24" min="24" style="51" width="10.71"/>
    <col collapsed="false" customWidth="true" hidden="false" outlineLevel="0" max="26" min="25" style="51" width="1.71"/>
    <col collapsed="false" customWidth="true" hidden="true" outlineLevel="1" max="27" min="27" style="51" width="11.86"/>
    <col collapsed="false" customWidth="true" hidden="false" outlineLevel="0" max="28" min="28" style="51" width="1.58"/>
    <col collapsed="false" customWidth="true" hidden="false" outlineLevel="0" max="29" min="29" style="53" width="1.71"/>
    <col collapsed="false" customWidth="true" hidden="true" outlineLevel="1" max="30" min="30" style="53" width="15"/>
    <col collapsed="false" customWidth="true" hidden="false" outlineLevel="0" max="31" min="31" style="53" width="13.86"/>
    <col collapsed="false" customWidth="true" hidden="true" outlineLevel="0" max="33" min="32" style="51" width="11.52"/>
    <col collapsed="false" customWidth="false" hidden="true" outlineLevel="1" max="34" min="34" style="51" width="11.42"/>
    <col collapsed="false" customWidth="true" hidden="false" outlineLevel="0" max="35" min="35" style="51" width="1.71"/>
    <col collapsed="false" customWidth="false" hidden="false" outlineLevel="0" max="1024" min="36" style="51" width="11.42"/>
  </cols>
  <sheetData>
    <row r="1" customFormat="false" ht="14.25" hidden="true" customHeight="false" outlineLevel="0" collapsed="false"/>
    <row r="2" customFormat="false" ht="36" hidden="true" customHeight="true" outlineLevel="0" collapsed="false">
      <c r="C2" s="54" t="str">
        <f aca="false">'Entête Course'!B2</f>
        <v>ECUISSES VSP</v>
      </c>
      <c r="D2" s="54"/>
      <c r="E2" s="54"/>
      <c r="F2" s="54"/>
    </row>
    <row r="3" customFormat="false" ht="14.25" hidden="true" customHeight="false" outlineLevel="0" collapsed="false"/>
    <row r="4" customFormat="false" ht="31.5" hidden="true" customHeight="true" outlineLevel="0" collapsed="false">
      <c r="C4" s="55" t="str">
        <f aca="false">'Entête Course'!B4</f>
        <v>PRIS DE LA MUNICIPALITE</v>
      </c>
      <c r="D4" s="55"/>
      <c r="E4" s="55"/>
      <c r="F4" s="55"/>
    </row>
    <row r="5" customFormat="false" ht="14.25" hidden="true" customHeight="false" outlineLevel="0" collapsed="false"/>
    <row r="6" customFormat="false" ht="36" hidden="false" customHeight="true" outlineLevel="0" collapsed="false">
      <c r="C6" s="56" t="str">
        <f aca="false">'Entête Course'!B6</f>
        <v>06-06-2021</v>
      </c>
      <c r="D6" s="57" t="s">
        <v>190</v>
      </c>
      <c r="E6" s="57"/>
      <c r="F6" s="57"/>
    </row>
    <row r="7" customFormat="false" ht="20.25" hidden="false" customHeight="true" outlineLevel="0" collapsed="false">
      <c r="A7" s="58" t="s">
        <v>211</v>
      </c>
      <c r="B7" s="59" t="s">
        <v>212</v>
      </c>
      <c r="C7" s="59" t="s">
        <v>2</v>
      </c>
      <c r="D7" s="59" t="s">
        <v>3</v>
      </c>
      <c r="E7" s="60" t="s">
        <v>4</v>
      </c>
      <c r="F7" s="61" t="s">
        <v>6</v>
      </c>
      <c r="G7" s="62"/>
      <c r="H7" s="63"/>
      <c r="I7" s="63"/>
      <c r="J7" s="64"/>
      <c r="K7" s="64"/>
      <c r="L7" s="63"/>
      <c r="M7" s="63"/>
      <c r="N7" s="63"/>
      <c r="O7" s="65"/>
      <c r="P7" s="65"/>
      <c r="Q7" s="66"/>
      <c r="R7" s="66"/>
      <c r="S7" s="65" t="s">
        <v>213</v>
      </c>
      <c r="T7" s="66"/>
      <c r="U7" s="67"/>
      <c r="V7" s="67"/>
      <c r="W7" s="67"/>
      <c r="X7" s="67"/>
      <c r="Y7" s="67"/>
      <c r="Z7" s="68"/>
      <c r="AA7" s="68"/>
      <c r="AB7" s="68"/>
      <c r="AC7" s="69"/>
      <c r="AD7" s="69"/>
      <c r="AE7" s="69"/>
      <c r="AF7" s="70"/>
      <c r="AG7" s="70"/>
      <c r="AH7" s="71"/>
      <c r="AI7" s="72"/>
    </row>
    <row r="8" customFormat="false" ht="25.5" hidden="false" customHeight="true" outlineLevel="0" collapsed="false">
      <c r="A8" s="58"/>
      <c r="B8" s="59"/>
      <c r="C8" s="59"/>
      <c r="D8" s="59"/>
      <c r="E8" s="60"/>
      <c r="F8" s="61"/>
      <c r="G8" s="73"/>
      <c r="H8" s="74" t="s">
        <v>214</v>
      </c>
      <c r="I8" s="74"/>
      <c r="J8" s="74"/>
      <c r="K8" s="74"/>
      <c r="L8" s="74"/>
      <c r="M8" s="74"/>
      <c r="N8" s="75"/>
      <c r="O8" s="76"/>
      <c r="P8" s="77" t="s">
        <v>215</v>
      </c>
      <c r="Q8" s="77"/>
      <c r="R8" s="77"/>
      <c r="S8" s="77"/>
      <c r="T8" s="78"/>
      <c r="U8" s="79"/>
      <c r="V8" s="80" t="s">
        <v>216</v>
      </c>
      <c r="W8" s="80"/>
      <c r="X8" s="80"/>
      <c r="Y8" s="81"/>
      <c r="Z8" s="82"/>
      <c r="AA8" s="83" t="s">
        <v>217</v>
      </c>
      <c r="AB8" s="82"/>
      <c r="AC8" s="84"/>
      <c r="AD8" s="85" t="s">
        <v>218</v>
      </c>
      <c r="AE8" s="85" t="s">
        <v>219</v>
      </c>
      <c r="AG8" s="51" t="s">
        <v>213</v>
      </c>
      <c r="AH8" s="86" t="s">
        <v>220</v>
      </c>
      <c r="AI8" s="87"/>
    </row>
    <row r="9" customFormat="false" ht="9.75" hidden="false" customHeight="true" outlineLevel="0" collapsed="false">
      <c r="A9" s="58"/>
      <c r="B9" s="59"/>
      <c r="C9" s="59"/>
      <c r="D9" s="59"/>
      <c r="E9" s="60"/>
      <c r="F9" s="61"/>
      <c r="G9" s="73"/>
      <c r="H9" s="88" t="s">
        <v>221</v>
      </c>
      <c r="I9" s="89" t="s">
        <v>222</v>
      </c>
      <c r="J9" s="89"/>
      <c r="K9" s="89"/>
      <c r="L9" s="90" t="s">
        <v>223</v>
      </c>
      <c r="M9" s="91" t="s">
        <v>224</v>
      </c>
      <c r="N9" s="92"/>
      <c r="O9" s="76"/>
      <c r="P9" s="93" t="s">
        <v>222</v>
      </c>
      <c r="Q9" s="93"/>
      <c r="R9" s="93"/>
      <c r="S9" s="94" t="s">
        <v>224</v>
      </c>
      <c r="T9" s="95"/>
      <c r="U9" s="96"/>
      <c r="V9" s="97" t="s">
        <v>222</v>
      </c>
      <c r="W9" s="97"/>
      <c r="X9" s="98" t="s">
        <v>224</v>
      </c>
      <c r="Y9" s="96"/>
      <c r="Z9" s="99"/>
      <c r="AA9" s="100" t="s">
        <v>224</v>
      </c>
      <c r="AB9" s="82"/>
      <c r="AC9" s="101"/>
      <c r="AD9" s="85"/>
      <c r="AE9" s="85"/>
      <c r="AH9" s="86"/>
      <c r="AI9" s="87"/>
    </row>
    <row r="10" customFormat="false" ht="9.75" hidden="false" customHeight="true" outlineLevel="0" collapsed="false">
      <c r="A10" s="58"/>
      <c r="B10" s="59"/>
      <c r="C10" s="59"/>
      <c r="D10" s="59"/>
      <c r="E10" s="60"/>
      <c r="F10" s="61"/>
      <c r="G10" s="73"/>
      <c r="H10" s="88"/>
      <c r="I10" s="89"/>
      <c r="J10" s="89"/>
      <c r="K10" s="89"/>
      <c r="L10" s="90"/>
      <c r="M10" s="91"/>
      <c r="N10" s="92"/>
      <c r="O10" s="76"/>
      <c r="P10" s="93"/>
      <c r="Q10" s="93"/>
      <c r="R10" s="93"/>
      <c r="S10" s="94"/>
      <c r="T10" s="95"/>
      <c r="U10" s="96"/>
      <c r="V10" s="97"/>
      <c r="W10" s="97"/>
      <c r="X10" s="98"/>
      <c r="Y10" s="96"/>
      <c r="Z10" s="99"/>
      <c r="AA10" s="100"/>
      <c r="AB10" s="82"/>
      <c r="AC10" s="101"/>
      <c r="AD10" s="85"/>
      <c r="AE10" s="85"/>
      <c r="AH10" s="86"/>
      <c r="AI10" s="87"/>
    </row>
    <row r="11" customFormat="false" ht="9.75" hidden="false" customHeight="true" outlineLevel="0" collapsed="false">
      <c r="A11" s="58"/>
      <c r="B11" s="59"/>
      <c r="C11" s="59"/>
      <c r="D11" s="59"/>
      <c r="E11" s="60"/>
      <c r="F11" s="61"/>
      <c r="G11" s="73"/>
      <c r="H11" s="88"/>
      <c r="I11" s="89"/>
      <c r="J11" s="89"/>
      <c r="K11" s="89"/>
      <c r="L11" s="90"/>
      <c r="M11" s="91"/>
      <c r="N11" s="92"/>
      <c r="O11" s="76"/>
      <c r="P11" s="93"/>
      <c r="Q11" s="93"/>
      <c r="R11" s="93"/>
      <c r="S11" s="94"/>
      <c r="T11" s="76"/>
      <c r="U11" s="96"/>
      <c r="V11" s="97"/>
      <c r="W11" s="97"/>
      <c r="X11" s="98"/>
      <c r="Y11" s="96"/>
      <c r="Z11" s="99"/>
      <c r="AA11" s="100"/>
      <c r="AB11" s="82"/>
      <c r="AC11" s="102"/>
      <c r="AD11" s="85"/>
      <c r="AE11" s="85"/>
      <c r="AH11" s="86"/>
      <c r="AI11" s="87"/>
    </row>
    <row r="12" customFormat="false" ht="9.75" hidden="false" customHeight="true" outlineLevel="0" collapsed="false">
      <c r="A12" s="58"/>
      <c r="B12" s="59"/>
      <c r="C12" s="59"/>
      <c r="D12" s="59"/>
      <c r="E12" s="60"/>
      <c r="F12" s="61"/>
      <c r="G12" s="73"/>
      <c r="H12" s="88"/>
      <c r="I12" s="89"/>
      <c r="J12" s="89"/>
      <c r="K12" s="89"/>
      <c r="L12" s="90"/>
      <c r="M12" s="91"/>
      <c r="N12" s="92"/>
      <c r="O12" s="76"/>
      <c r="P12" s="93"/>
      <c r="Q12" s="93"/>
      <c r="R12" s="93"/>
      <c r="S12" s="94"/>
      <c r="T12" s="103"/>
      <c r="U12" s="96"/>
      <c r="V12" s="97"/>
      <c r="W12" s="97"/>
      <c r="X12" s="98"/>
      <c r="Y12" s="96"/>
      <c r="Z12" s="99"/>
      <c r="AA12" s="100"/>
      <c r="AB12" s="82"/>
      <c r="AC12" s="104"/>
      <c r="AD12" s="85"/>
      <c r="AE12" s="85"/>
      <c r="AH12" s="86"/>
      <c r="AI12" s="87"/>
    </row>
    <row r="13" customFormat="false" ht="24" hidden="false" customHeight="true" outlineLevel="0" collapsed="false">
      <c r="A13" s="58"/>
      <c r="B13" s="59"/>
      <c r="C13" s="59"/>
      <c r="D13" s="59"/>
      <c r="E13" s="60"/>
      <c r="F13" s="61"/>
      <c r="G13" s="73"/>
      <c r="H13" s="88"/>
      <c r="I13" s="105" t="s">
        <v>225</v>
      </c>
      <c r="J13" s="105" t="s">
        <v>226</v>
      </c>
      <c r="K13" s="105" t="s">
        <v>227</v>
      </c>
      <c r="L13" s="90"/>
      <c r="M13" s="91"/>
      <c r="N13" s="92"/>
      <c r="O13" s="76"/>
      <c r="P13" s="106" t="s">
        <v>225</v>
      </c>
      <c r="Q13" s="105" t="s">
        <v>226</v>
      </c>
      <c r="R13" s="105" t="s">
        <v>227</v>
      </c>
      <c r="S13" s="94"/>
      <c r="T13" s="95"/>
      <c r="U13" s="96"/>
      <c r="V13" s="106" t="s">
        <v>226</v>
      </c>
      <c r="W13" s="105" t="s">
        <v>227</v>
      </c>
      <c r="X13" s="98"/>
      <c r="Y13" s="96"/>
      <c r="Z13" s="99"/>
      <c r="AA13" s="100"/>
      <c r="AB13" s="82"/>
      <c r="AC13" s="101"/>
      <c r="AD13" s="85"/>
      <c r="AE13" s="85"/>
      <c r="AH13" s="86"/>
      <c r="AI13" s="87"/>
    </row>
    <row r="14" s="111" customFormat="true" ht="47.25" hidden="true" customHeight="true" outlineLevel="0" collapsed="false">
      <c r="A14" s="107"/>
      <c r="B14" s="108" t="n">
        <f aca="false">COUNTA(B15:B44)</f>
        <v>9</v>
      </c>
      <c r="C14" s="89"/>
      <c r="D14" s="89"/>
      <c r="E14" s="109"/>
      <c r="F14" s="110"/>
      <c r="G14" s="92"/>
      <c r="I14" s="112" t="n">
        <f aca="false">COUNTA(I15:I44)</f>
        <v>8</v>
      </c>
      <c r="J14" s="113"/>
      <c r="K14" s="113"/>
      <c r="M14" s="114" t="s">
        <v>213</v>
      </c>
      <c r="N14" s="92"/>
      <c r="O14" s="115"/>
      <c r="P14" s="112" t="n">
        <f aca="false">COUNTA(P15:P44)</f>
        <v>0</v>
      </c>
      <c r="Q14" s="113"/>
      <c r="R14" s="114"/>
      <c r="T14" s="116"/>
      <c r="U14" s="96"/>
      <c r="V14" s="112" t="n">
        <f aca="false">COUNTA(V15:V44)</f>
        <v>8</v>
      </c>
      <c r="W14" s="113"/>
      <c r="X14" s="114"/>
      <c r="Y14" s="96"/>
      <c r="Z14" s="99"/>
      <c r="AA14" s="117" t="n">
        <f aca="false">COUNTA(AA15:AA44)</f>
        <v>0</v>
      </c>
      <c r="AB14" s="99"/>
      <c r="AC14" s="118"/>
      <c r="AD14" s="118"/>
      <c r="AE14" s="119"/>
      <c r="AI14" s="120"/>
    </row>
    <row r="15" customFormat="false" ht="14" hidden="false" customHeight="false" outlineLevel="0" collapsed="false">
      <c r="A15" s="121" t="n">
        <v>1</v>
      </c>
      <c r="B15" s="122" t="n">
        <v>55753172</v>
      </c>
      <c r="C15" s="123" t="str">
        <f aca="false">IF(B15&lt;&gt;0,VLOOKUP(B15,'Liste des licenciés'!$B$13:$G$355,2,0)," ")</f>
        <v>BEAUGEY</v>
      </c>
      <c r="D15" s="123" t="str">
        <f aca="false">IF(B15&lt;&gt;0,VLOOKUP(B15,'Liste des licenciés'!$B$13:$G$355,3,0)," ")</f>
        <v>Axel</v>
      </c>
      <c r="E15" s="124" t="str">
        <f aca="false">IF(B15&lt;&gt;0,VLOOKUP(B15,'Liste des licenciés'!$B$13:$G$355,4,0)," ")</f>
        <v>AC Verdunoise</v>
      </c>
      <c r="F15" s="125" t="str">
        <f aca="false">IF(B15&lt;&gt;0,VLOOKUP(B15,'Liste des licenciés'!$B$13:$G$355,6,0)," ")</f>
        <v>(4)-Benj</v>
      </c>
      <c r="G15" s="126"/>
      <c r="H15" s="127"/>
      <c r="I15" s="128"/>
      <c r="J15" s="128"/>
      <c r="K15" s="128"/>
      <c r="L15" s="123" t="n">
        <f aca="false">'Benjamins (calculs)'!R9</f>
        <v>0</v>
      </c>
      <c r="M15" s="129"/>
      <c r="N15" s="126"/>
      <c r="O15" s="130"/>
      <c r="P15" s="131"/>
      <c r="Q15" s="128"/>
      <c r="R15" s="128"/>
      <c r="S15" s="129"/>
      <c r="T15" s="132"/>
      <c r="U15" s="126"/>
      <c r="V15" s="131"/>
      <c r="W15" s="128"/>
      <c r="X15" s="129"/>
      <c r="Y15" s="126"/>
      <c r="Z15" s="126"/>
      <c r="AA15" s="133"/>
      <c r="AB15" s="130"/>
      <c r="AC15" s="132"/>
      <c r="AD15" s="134" t="str">
        <f aca="false">'Benjamins (calculs)'!AU9</f>
        <v/>
      </c>
      <c r="AE15" s="134" t="str">
        <f aca="false">'Benjamins (calculs)'!AV9</f>
        <v/>
      </c>
      <c r="AF15" s="126" t="n">
        <v>1</v>
      </c>
      <c r="AG15" s="126" t="n">
        <v>30</v>
      </c>
      <c r="AH15" s="135" t="str">
        <f aca="false">IF(ISERROR(VLOOKUP(AE15,$AF$15:$AG$44,2,1))," ",VLOOKUP(AE15,$AF$15:$AG$44,2,1))</f>
        <v> </v>
      </c>
      <c r="AI15" s="136"/>
      <c r="AJ15" s="126" t="s">
        <v>228</v>
      </c>
    </row>
    <row r="16" customFormat="false" ht="14.15" hidden="false" customHeight="false" outlineLevel="0" collapsed="false">
      <c r="A16" s="121" t="n">
        <v>2</v>
      </c>
      <c r="B16" s="137" t="n">
        <v>55797091</v>
      </c>
      <c r="C16" s="138" t="str">
        <f aca="false">IF(B16&lt;&gt;0,VLOOKUP(B16,'Liste des licenciés'!$B$13:$G$355,2,0)," ")</f>
        <v>BERGERY</v>
      </c>
      <c r="D16" s="138" t="str">
        <f aca="false">IF(B16&lt;&gt;0,VLOOKUP(B16,'Liste des licenciés'!$B$13:$G$355,3,0)," ")</f>
        <v>Léon</v>
      </c>
      <c r="E16" s="139" t="str">
        <f aca="false">IF(B16&lt;&gt;0,VLOOKUP(B16,'Liste des licenciés'!$B$13:$G$355,4,0)," ")</f>
        <v>VC Louhannais</v>
      </c>
      <c r="F16" s="140" t="str">
        <f aca="false">IF(B16&lt;&gt;0,VLOOKUP(B16,'Liste des licenciés'!$B$13:$G$355,6,0)," ")</f>
        <v>(4)-Benj</v>
      </c>
      <c r="G16" s="141"/>
      <c r="H16" s="142"/>
      <c r="I16" s="143" t="s">
        <v>229</v>
      </c>
      <c r="J16" s="143"/>
      <c r="K16" s="143"/>
      <c r="L16" s="138" t="str">
        <f aca="false">'Benjamins (calculs)'!R10</f>
        <v>05:00:00 </v>
      </c>
      <c r="M16" s="144" t="n">
        <f aca="false">'Benjamins (calculs)'!T10</f>
        <v>5</v>
      </c>
      <c r="N16" s="141"/>
      <c r="O16" s="145"/>
      <c r="P16" s="146"/>
      <c r="Q16" s="143"/>
      <c r="R16" s="143"/>
      <c r="S16" s="144" t="n">
        <f aca="false">'Benjamins (calculs)'!AA10</f>
        <v>0</v>
      </c>
      <c r="T16" s="147"/>
      <c r="U16" s="81"/>
      <c r="V16" s="146" t="s">
        <v>230</v>
      </c>
      <c r="W16" s="143"/>
      <c r="X16" s="144" t="n">
        <f aca="false">'Benjamins (calculs)'!AF10</f>
        <v>4</v>
      </c>
      <c r="Y16" s="81"/>
      <c r="Z16" s="82"/>
      <c r="AA16" s="148"/>
      <c r="AB16" s="149"/>
      <c r="AC16" s="150"/>
      <c r="AD16" s="151" t="n">
        <f aca="false">'Benjamins (calculs)'!AU10</f>
        <v>4</v>
      </c>
      <c r="AE16" s="151" t="n">
        <f aca="false">'Benjamins (calculs)'!AV10</f>
        <v>5</v>
      </c>
      <c r="AF16" s="51" t="n">
        <v>2</v>
      </c>
      <c r="AG16" s="51" t="n">
        <v>19</v>
      </c>
      <c r="AH16" s="152" t="n">
        <f aca="false">IF(ISERROR(VLOOKUP(AE16,$AF$15:$AG$44,2,1))," ",VLOOKUP(AE16,$AF$15:$AG$44,2,1))</f>
        <v>16</v>
      </c>
      <c r="AI16" s="87"/>
    </row>
    <row r="17" customFormat="false" ht="14.15" hidden="false" customHeight="false" outlineLevel="0" collapsed="false">
      <c r="A17" s="121" t="n">
        <v>3</v>
      </c>
      <c r="B17" s="137" t="n">
        <v>890760</v>
      </c>
      <c r="C17" s="138" t="str">
        <f aca="false">IF(B17&lt;&gt;0,VLOOKUP(B17,'Liste des licenciés'!$B$13:$G$355,2,0)," ")</f>
        <v>BONIN</v>
      </c>
      <c r="D17" s="138" t="str">
        <f aca="false">IF(B17&lt;&gt;0,VLOOKUP(B17,'Liste des licenciés'!$B$13:$G$355,3,0)," ")</f>
        <v>Justin</v>
      </c>
      <c r="E17" s="139" t="str">
        <f aca="false">IF(B17&lt;&gt;0,VLOOKUP(B17,'Liste des licenciés'!$B$13:$G$355,4,0)," ")</f>
        <v>CC San Martinois</v>
      </c>
      <c r="F17" s="140" t="str">
        <f aca="false">IF(B17&lt;&gt;0,VLOOKUP(B17,'Liste des licenciés'!$B$13:$G$355,6,0)," ")</f>
        <v>(4)-Benj</v>
      </c>
      <c r="G17" s="141"/>
      <c r="H17" s="142"/>
      <c r="I17" s="143" t="s">
        <v>230</v>
      </c>
      <c r="J17" s="143"/>
      <c r="K17" s="143"/>
      <c r="L17" s="138" t="str">
        <f aca="false">'Benjamins (calculs)'!R11</f>
        <v>04:00:00 </v>
      </c>
      <c r="M17" s="144" t="n">
        <f aca="false">'Benjamins (calculs)'!T11</f>
        <v>4</v>
      </c>
      <c r="N17" s="141"/>
      <c r="O17" s="145"/>
      <c r="P17" s="146"/>
      <c r="Q17" s="143"/>
      <c r="R17" s="143"/>
      <c r="S17" s="144" t="n">
        <f aca="false">'Benjamins (calculs)'!AA11</f>
        <v>0</v>
      </c>
      <c r="T17" s="147"/>
      <c r="U17" s="81"/>
      <c r="V17" s="146" t="s">
        <v>229</v>
      </c>
      <c r="W17" s="143"/>
      <c r="X17" s="144" t="n">
        <f aca="false">'Benjamins (calculs)'!AF11</f>
        <v>5</v>
      </c>
      <c r="Y17" s="81"/>
      <c r="Z17" s="82"/>
      <c r="AA17" s="148"/>
      <c r="AB17" s="149"/>
      <c r="AC17" s="150"/>
      <c r="AD17" s="151" t="n">
        <f aca="false">'Benjamins (calculs)'!AU11</f>
        <v>4</v>
      </c>
      <c r="AE17" s="151" t="n">
        <f aca="false">'Benjamins (calculs)'!AV11</f>
        <v>4</v>
      </c>
      <c r="AF17" s="51" t="n">
        <v>3</v>
      </c>
      <c r="AG17" s="51" t="n">
        <v>18</v>
      </c>
      <c r="AH17" s="152" t="n">
        <f aca="false">IF(ISERROR(VLOOKUP(AE17,$AF$15:$AG$44,2,1))," ",VLOOKUP(AE17,$AF$15:$AG$44,2,1))</f>
        <v>17</v>
      </c>
      <c r="AI17" s="87"/>
    </row>
    <row r="18" customFormat="false" ht="14.15" hidden="false" customHeight="false" outlineLevel="0" collapsed="false">
      <c r="A18" s="121" t="n">
        <v>4</v>
      </c>
      <c r="B18" s="137" t="n">
        <v>857143</v>
      </c>
      <c r="C18" s="138" t="str">
        <f aca="false">IF(B18&lt;&gt;0,VLOOKUP(B18,'Liste des licenciés'!$B$13:$G$355,2,0)," ")</f>
        <v>CALBRIS</v>
      </c>
      <c r="D18" s="138" t="str">
        <f aca="false">IF(B18&lt;&gt;0,VLOOKUP(B18,'Liste des licenciés'!$B$13:$G$355,3,0)," ")</f>
        <v>Nina</v>
      </c>
      <c r="E18" s="139" t="str">
        <f aca="false">IF(B18&lt;&gt;0,VLOOKUP(B18,'Liste des licenciés'!$B$13:$G$355,4,0)," ")</f>
        <v>AC Verdunoise</v>
      </c>
      <c r="F18" s="140" t="str">
        <f aca="false">IF(B18&lt;&gt;0,VLOOKUP(B18,'Liste des licenciés'!$B$13:$G$355,6,0)," ")</f>
        <v>(4)-Benj</v>
      </c>
      <c r="G18" s="141"/>
      <c r="H18" s="142"/>
      <c r="I18" s="143" t="s">
        <v>231</v>
      </c>
      <c r="J18" s="143"/>
      <c r="K18" s="143"/>
      <c r="L18" s="138" t="str">
        <f aca="false">'Benjamins (calculs)'!R12</f>
        <v>07:00:00 </v>
      </c>
      <c r="M18" s="144" t="n">
        <f aca="false">'Benjamins (calculs)'!T12</f>
        <v>7</v>
      </c>
      <c r="N18" s="141"/>
      <c r="O18" s="145"/>
      <c r="P18" s="146"/>
      <c r="Q18" s="143"/>
      <c r="R18" s="143"/>
      <c r="S18" s="144" t="n">
        <f aca="false">'Benjamins (calculs)'!AA12</f>
        <v>0</v>
      </c>
      <c r="T18" s="147"/>
      <c r="U18" s="81"/>
      <c r="V18" s="146" t="s">
        <v>232</v>
      </c>
      <c r="W18" s="143"/>
      <c r="X18" s="144" t="n">
        <f aca="false">'Benjamins (calculs)'!AF12</f>
        <v>8</v>
      </c>
      <c r="Y18" s="81"/>
      <c r="Z18" s="82"/>
      <c r="AA18" s="148"/>
      <c r="AB18" s="149"/>
      <c r="AC18" s="150"/>
      <c r="AD18" s="151" t="n">
        <f aca="false">'Benjamins (calculs)'!AU12</f>
        <v>7</v>
      </c>
      <c r="AE18" s="151" t="n">
        <f aca="false">'Benjamins (calculs)'!AV12</f>
        <v>7</v>
      </c>
      <c r="AF18" s="51" t="n">
        <v>4</v>
      </c>
      <c r="AG18" s="51" t="n">
        <v>17</v>
      </c>
      <c r="AH18" s="152" t="n">
        <f aca="false">IF(ISERROR(VLOOKUP(AE18,$AF$15:$AG$44,2,1))," ",VLOOKUP(AE18,$AF$15:$AG$44,2,1))</f>
        <v>14</v>
      </c>
      <c r="AI18" s="87"/>
    </row>
    <row r="19" customFormat="false" ht="14.15" hidden="false" customHeight="false" outlineLevel="0" collapsed="false">
      <c r="A19" s="121" t="n">
        <v>5</v>
      </c>
      <c r="B19" s="137" t="n">
        <v>55758115</v>
      </c>
      <c r="C19" s="138" t="str">
        <f aca="false">IF(B19&lt;&gt;0,VLOOKUP(B19,'Liste des licenciés'!$B$13:$G$355,2,0)," ")</f>
        <v>DEVAUX FLEURY</v>
      </c>
      <c r="D19" s="138" t="str">
        <f aca="false">IF(B19&lt;&gt;0,VLOOKUP(B19,'Liste des licenciés'!$B$13:$G$355,3,0)," ")</f>
        <v>Léane</v>
      </c>
      <c r="E19" s="139" t="str">
        <f aca="false">IF(B19&lt;&gt;0,VLOOKUP(B19,'Liste des licenciés'!$B$13:$G$355,4,0)," ")</f>
        <v>VS Joncynois</v>
      </c>
      <c r="F19" s="140" t="str">
        <f aca="false">IF(B19&lt;&gt;0,VLOOKUP(B19,'Liste des licenciés'!$B$13:$G$355,6,0)," ")</f>
        <v>(4)-Benj</v>
      </c>
      <c r="G19" s="141"/>
      <c r="H19" s="142"/>
      <c r="I19" s="143" t="s">
        <v>233</v>
      </c>
      <c r="J19" s="143"/>
      <c r="K19" s="143"/>
      <c r="L19" s="138" t="str">
        <f aca="false">'Benjamins (calculs)'!R13</f>
        <v>02:00:00 </v>
      </c>
      <c r="M19" s="144" t="n">
        <f aca="false">'Benjamins (calculs)'!T13</f>
        <v>2</v>
      </c>
      <c r="N19" s="141"/>
      <c r="O19" s="145"/>
      <c r="P19" s="146"/>
      <c r="Q19" s="143"/>
      <c r="R19" s="143"/>
      <c r="S19" s="144" t="n">
        <f aca="false">'Benjamins (calculs)'!AA13</f>
        <v>0</v>
      </c>
      <c r="T19" s="147"/>
      <c r="U19" s="81"/>
      <c r="V19" s="146" t="s">
        <v>234</v>
      </c>
      <c r="W19" s="143"/>
      <c r="X19" s="144" t="n">
        <f aca="false">'Benjamins (calculs)'!AF13</f>
        <v>3</v>
      </c>
      <c r="Y19" s="81"/>
      <c r="Z19" s="82"/>
      <c r="AA19" s="148"/>
      <c r="AB19" s="149"/>
      <c r="AC19" s="150"/>
      <c r="AD19" s="151" t="n">
        <f aca="false">'Benjamins (calculs)'!AU13</f>
        <v>2</v>
      </c>
      <c r="AE19" s="151" t="n">
        <f aca="false">'Benjamins (calculs)'!AV13</f>
        <v>2</v>
      </c>
      <c r="AF19" s="51" t="n">
        <v>5</v>
      </c>
      <c r="AG19" s="51" t="n">
        <v>16</v>
      </c>
      <c r="AH19" s="152" t="n">
        <f aca="false">IF(ISERROR(VLOOKUP(AE19,$AF$15:$AG$44,2,1))," ",VLOOKUP(AE19,$AF$15:$AG$44,2,1))</f>
        <v>19</v>
      </c>
      <c r="AI19" s="87"/>
    </row>
    <row r="20" customFormat="false" ht="14.15" hidden="false" customHeight="false" outlineLevel="0" collapsed="false">
      <c r="A20" s="121" t="n">
        <v>6</v>
      </c>
      <c r="B20" s="137" t="n">
        <v>55714099</v>
      </c>
      <c r="C20" s="138" t="str">
        <f aca="false">IF(B20&lt;&gt;0,VLOOKUP(B20,'Liste des licenciés'!$B$13:$G$355,2,0)," ")</f>
        <v>DEVEYER</v>
      </c>
      <c r="D20" s="138" t="str">
        <f aca="false">IF(B20&lt;&gt;0,VLOOKUP(B20,'Liste des licenciés'!$B$13:$G$355,3,0)," ")</f>
        <v>Sully</v>
      </c>
      <c r="E20" s="139" t="str">
        <f aca="false">IF(B20&lt;&gt;0,VLOOKUP(B20,'Liste des licenciés'!$B$13:$G$355,4,0)," ")</f>
        <v>VS Joncynois</v>
      </c>
      <c r="F20" s="140" t="str">
        <f aca="false">IF(B20&lt;&gt;0,VLOOKUP(B20,'Liste des licenciés'!$B$13:$G$355,6,0)," ")</f>
        <v>(4)-Benj</v>
      </c>
      <c r="G20" s="141"/>
      <c r="H20" s="142"/>
      <c r="I20" s="143" t="s">
        <v>235</v>
      </c>
      <c r="J20" s="143"/>
      <c r="K20" s="143"/>
      <c r="L20" s="138" t="str">
        <f aca="false">'Benjamins (calculs)'!R14</f>
        <v>01:00:00 </v>
      </c>
      <c r="M20" s="144" t="n">
        <f aca="false">'Benjamins (calculs)'!T14</f>
        <v>1</v>
      </c>
      <c r="N20" s="141"/>
      <c r="O20" s="145"/>
      <c r="P20" s="146"/>
      <c r="Q20" s="143"/>
      <c r="R20" s="143"/>
      <c r="S20" s="144" t="n">
        <f aca="false">'Benjamins (calculs)'!AA14</f>
        <v>0</v>
      </c>
      <c r="T20" s="147"/>
      <c r="U20" s="81"/>
      <c r="V20" s="146" t="s">
        <v>235</v>
      </c>
      <c r="W20" s="143"/>
      <c r="X20" s="144" t="n">
        <f aca="false">'Benjamins (calculs)'!AF14</f>
        <v>1</v>
      </c>
      <c r="Y20" s="81"/>
      <c r="Z20" s="82"/>
      <c r="AA20" s="148"/>
      <c r="AB20" s="149"/>
      <c r="AC20" s="150"/>
      <c r="AD20" s="151" t="n">
        <f aca="false">'Benjamins (calculs)'!AU14</f>
        <v>1</v>
      </c>
      <c r="AE20" s="151" t="n">
        <f aca="false">'Benjamins (calculs)'!AV14</f>
        <v>1</v>
      </c>
      <c r="AF20" s="51" t="n">
        <v>6</v>
      </c>
      <c r="AG20" s="51" t="n">
        <v>15</v>
      </c>
      <c r="AH20" s="152" t="n">
        <f aca="false">IF(ISERROR(VLOOKUP(AE20,$AF$15:$AG$44,2,1))," ",VLOOKUP(AE20,$AF$15:$AG$44,2,1))</f>
        <v>30</v>
      </c>
      <c r="AI20" s="87"/>
    </row>
    <row r="21" customFormat="false" ht="14.15" hidden="false" customHeight="false" outlineLevel="0" collapsed="false">
      <c r="A21" s="121" t="n">
        <v>7</v>
      </c>
      <c r="B21" s="137" t="n">
        <v>55710415</v>
      </c>
      <c r="C21" s="138" t="str">
        <f aca="false">IF(B21&lt;&gt;0,VLOOKUP(B21,'Liste des licenciés'!$B$13:$G$355,2,0)," ")</f>
        <v>DRILLIEN</v>
      </c>
      <c r="D21" s="138" t="str">
        <f aca="false">IF(B21&lt;&gt;0,VLOOKUP(B21,'Liste des licenciés'!$B$13:$G$355,3,0)," ")</f>
        <v>Lazarine</v>
      </c>
      <c r="E21" s="139" t="str">
        <f aca="false">IF(B21&lt;&gt;0,VLOOKUP(B21,'Liste des licenciés'!$B$13:$G$355,4,0)," ")</f>
        <v>VS Joncynois</v>
      </c>
      <c r="F21" s="140" t="str">
        <f aca="false">IF(B21&lt;&gt;0,VLOOKUP(B21,'Liste des licenciés'!$B$13:$G$355,6,0)," ")</f>
        <v>(4)-Benj</v>
      </c>
      <c r="G21" s="141"/>
      <c r="H21" s="142"/>
      <c r="I21" s="143" t="s">
        <v>236</v>
      </c>
      <c r="J21" s="143"/>
      <c r="K21" s="143"/>
      <c r="L21" s="138" t="str">
        <f aca="false">'Benjamins (calculs)'!R15</f>
        <v>06:00:00 </v>
      </c>
      <c r="M21" s="144" t="n">
        <f aca="false">'Benjamins (calculs)'!T15</f>
        <v>6</v>
      </c>
      <c r="N21" s="141"/>
      <c r="O21" s="145"/>
      <c r="P21" s="146"/>
      <c r="Q21" s="143"/>
      <c r="R21" s="143"/>
      <c r="S21" s="144" t="n">
        <f aca="false">'Benjamins (calculs)'!AA15</f>
        <v>0</v>
      </c>
      <c r="T21" s="147"/>
      <c r="U21" s="81"/>
      <c r="V21" s="146" t="s">
        <v>236</v>
      </c>
      <c r="W21" s="143"/>
      <c r="X21" s="144" t="n">
        <f aca="false">'Benjamins (calculs)'!AF15</f>
        <v>6</v>
      </c>
      <c r="Y21" s="81"/>
      <c r="Z21" s="82"/>
      <c r="AA21" s="148"/>
      <c r="AB21" s="149"/>
      <c r="AC21" s="150"/>
      <c r="AD21" s="151" t="n">
        <f aca="false">'Benjamins (calculs)'!AU15</f>
        <v>6</v>
      </c>
      <c r="AE21" s="151" t="n">
        <f aca="false">'Benjamins (calculs)'!AV15</f>
        <v>6</v>
      </c>
      <c r="AF21" s="51" t="n">
        <v>7</v>
      </c>
      <c r="AG21" s="51" t="n">
        <v>14</v>
      </c>
      <c r="AH21" s="152" t="n">
        <f aca="false">IF(ISERROR(VLOOKUP(AE21,$AF$15:$AG$44,2,1))," ",VLOOKUP(AE21,$AF$15:$AG$44,2,1))</f>
        <v>15</v>
      </c>
      <c r="AI21" s="87"/>
    </row>
    <row r="22" customFormat="false" ht="14.15" hidden="false" customHeight="false" outlineLevel="0" collapsed="false">
      <c r="A22" s="121" t="n">
        <v>8</v>
      </c>
      <c r="B22" s="137" t="n">
        <v>890956</v>
      </c>
      <c r="C22" s="138" t="str">
        <f aca="false">IF(B22&lt;&gt;0,VLOOKUP(B22,'Liste des licenciés'!$B$13:$G$355,2,0)," ")</f>
        <v>DYON</v>
      </c>
      <c r="D22" s="138" t="str">
        <f aca="false">IF(B22&lt;&gt;0,VLOOKUP(B22,'Liste des licenciés'!$B$13:$G$355,3,0)," ")</f>
        <v>Noah</v>
      </c>
      <c r="E22" s="139" t="str">
        <f aca="false">IF(B22&lt;&gt;0,VLOOKUP(B22,'Liste des licenciés'!$B$13:$G$355,4,0)," ")</f>
        <v>VS Joncynois</v>
      </c>
      <c r="F22" s="140" t="str">
        <f aca="false">IF(B22&lt;&gt;0,VLOOKUP(B22,'Liste des licenciés'!$B$13:$G$355,6,0)," ")</f>
        <v>(4)-Benj</v>
      </c>
      <c r="G22" s="141"/>
      <c r="H22" s="142"/>
      <c r="I22" s="143" t="s">
        <v>234</v>
      </c>
      <c r="J22" s="143"/>
      <c r="K22" s="143"/>
      <c r="L22" s="138" t="str">
        <f aca="false">'Benjamins (calculs)'!R16</f>
        <v>03:00:00 </v>
      </c>
      <c r="M22" s="144" t="n">
        <f aca="false">'Benjamins (calculs)'!T16</f>
        <v>3</v>
      </c>
      <c r="N22" s="141"/>
      <c r="O22" s="145"/>
      <c r="P22" s="146"/>
      <c r="Q22" s="143"/>
      <c r="R22" s="143"/>
      <c r="S22" s="144" t="n">
        <f aca="false">'Benjamins (calculs)'!AA16</f>
        <v>0</v>
      </c>
      <c r="T22" s="147"/>
      <c r="U22" s="81"/>
      <c r="V22" s="146" t="s">
        <v>233</v>
      </c>
      <c r="W22" s="143"/>
      <c r="X22" s="144" t="n">
        <f aca="false">'Benjamins (calculs)'!AF16</f>
        <v>2</v>
      </c>
      <c r="Y22" s="81"/>
      <c r="Z22" s="82"/>
      <c r="AA22" s="148"/>
      <c r="AB22" s="149"/>
      <c r="AC22" s="150"/>
      <c r="AD22" s="151" t="n">
        <f aca="false">'Benjamins (calculs)'!AU16</f>
        <v>2</v>
      </c>
      <c r="AE22" s="151" t="n">
        <f aca="false">'Benjamins (calculs)'!AV16</f>
        <v>3</v>
      </c>
      <c r="AF22" s="51" t="n">
        <v>8</v>
      </c>
      <c r="AG22" s="51" t="n">
        <v>13</v>
      </c>
      <c r="AH22" s="152" t="n">
        <f aca="false">IF(ISERROR(VLOOKUP(AE22,$AF$15:$AG$44,2,1))," ",VLOOKUP(AE22,$AF$15:$AG$44,2,1))</f>
        <v>18</v>
      </c>
      <c r="AI22" s="87"/>
    </row>
    <row r="23" customFormat="false" ht="15.75" hidden="false" customHeight="true" outlineLevel="0" collapsed="false">
      <c r="A23" s="121" t="n">
        <v>9</v>
      </c>
      <c r="B23" s="137" t="n">
        <v>55760177</v>
      </c>
      <c r="C23" s="138" t="s">
        <v>103</v>
      </c>
      <c r="D23" s="138" t="s">
        <v>163</v>
      </c>
      <c r="E23" s="139" t="s">
        <v>38</v>
      </c>
      <c r="F23" s="140" t="e">
        <f aca="false">IF(B23&lt;&gt;0,VLOOKUP(B23,'Liste des licenciés'!$B$13:$G$355,6,0)," ")</f>
        <v>#N/A</v>
      </c>
      <c r="G23" s="141"/>
      <c r="H23" s="142"/>
      <c r="I23" s="143" t="s">
        <v>232</v>
      </c>
      <c r="J23" s="143"/>
      <c r="K23" s="143"/>
      <c r="L23" s="138" t="str">
        <f aca="false">'Benjamins (calculs)'!R17</f>
        <v>08:00:00 </v>
      </c>
      <c r="M23" s="144" t="n">
        <f aca="false">'Benjamins (calculs)'!T17</f>
        <v>8</v>
      </c>
      <c r="N23" s="141"/>
      <c r="O23" s="145"/>
      <c r="P23" s="146"/>
      <c r="Q23" s="143"/>
      <c r="R23" s="143"/>
      <c r="S23" s="144" t="n">
        <f aca="false">'Benjamins (calculs)'!AA17</f>
        <v>0</v>
      </c>
      <c r="T23" s="147"/>
      <c r="U23" s="81"/>
      <c r="V23" s="146" t="s">
        <v>231</v>
      </c>
      <c r="W23" s="143"/>
      <c r="X23" s="144" t="n">
        <f aca="false">'Benjamins (calculs)'!AF17</f>
        <v>7</v>
      </c>
      <c r="Y23" s="81"/>
      <c r="Z23" s="82"/>
      <c r="AA23" s="148"/>
      <c r="AB23" s="149"/>
      <c r="AC23" s="150"/>
      <c r="AD23" s="151" t="n">
        <f aca="false">'Benjamins (calculs)'!AU17</f>
        <v>7</v>
      </c>
      <c r="AE23" s="151" t="n">
        <f aca="false">'Benjamins (calculs)'!AV17</f>
        <v>8</v>
      </c>
      <c r="AF23" s="51" t="n">
        <v>9</v>
      </c>
      <c r="AG23" s="51" t="n">
        <v>12</v>
      </c>
      <c r="AH23" s="152" t="n">
        <f aca="false">IF(ISERROR(VLOOKUP(AE23,$AF$15:$AG$44,2,1))," ",VLOOKUP(AE23,$AF$15:$AG$44,2,1))</f>
        <v>13</v>
      </c>
      <c r="AI23" s="87"/>
    </row>
    <row r="24" customFormat="false" ht="15" hidden="false" customHeight="false" outlineLevel="0" collapsed="false">
      <c r="A24" s="121"/>
      <c r="B24" s="153"/>
      <c r="C24" s="138" t="str">
        <f aca="false">IF(B24&lt;&gt;0,VLOOKUP(B24,'Liste des licenciés'!$B$13:$G$355,2,0)," ")</f>
        <v> </v>
      </c>
      <c r="D24" s="138" t="str">
        <f aca="false">IF(B24&lt;&gt;0,VLOOKUP(B24,'Liste des licenciés'!$B$13:$G$355,3,0)," ")</f>
        <v> </v>
      </c>
      <c r="E24" s="139" t="str">
        <f aca="false">IF(B24&lt;&gt;0,VLOOKUP(B24,'Liste des licenciés'!$B$13:$G$355,4,0)," ")</f>
        <v> </v>
      </c>
      <c r="F24" s="140" t="str">
        <f aca="false">IF(B24&lt;&gt;0,VLOOKUP(B24,'Liste des licenciés'!$B$13:$G$355,6,0)," ")</f>
        <v> </v>
      </c>
      <c r="G24" s="141"/>
      <c r="H24" s="142"/>
      <c r="I24" s="143"/>
      <c r="J24" s="143"/>
      <c r="K24" s="143"/>
      <c r="L24" s="138" t="n">
        <f aca="false">'Benjamins (calculs)'!R18</f>
        <v>0</v>
      </c>
      <c r="M24" s="144" t="n">
        <f aca="false">'Benjamins (calculs)'!T18</f>
        <v>0</v>
      </c>
      <c r="N24" s="141"/>
      <c r="O24" s="145"/>
      <c r="P24" s="146"/>
      <c r="Q24" s="143"/>
      <c r="R24" s="143"/>
      <c r="S24" s="144" t="n">
        <f aca="false">'Benjamins (calculs)'!AA18</f>
        <v>0</v>
      </c>
      <c r="T24" s="147"/>
      <c r="U24" s="81"/>
      <c r="V24" s="146"/>
      <c r="W24" s="143"/>
      <c r="X24" s="144" t="n">
        <f aca="false">'Benjamins (calculs)'!AF18</f>
        <v>0</v>
      </c>
      <c r="Y24" s="81"/>
      <c r="Z24" s="82"/>
      <c r="AA24" s="148"/>
      <c r="AB24" s="149"/>
      <c r="AC24" s="150"/>
      <c r="AD24" s="151" t="str">
        <f aca="false">'Benjamins (calculs)'!AU18</f>
        <v/>
      </c>
      <c r="AE24" s="151" t="str">
        <f aca="false">'Benjamins (calculs)'!AV18</f>
        <v/>
      </c>
      <c r="AF24" s="51" t="n">
        <v>10</v>
      </c>
      <c r="AG24" s="51" t="n">
        <v>11</v>
      </c>
      <c r="AH24" s="152" t="str">
        <f aca="false">IF(ISERROR(VLOOKUP(AE24,$AF$15:$AG$44,2,1))," ",VLOOKUP(AE24,$AF$15:$AG$44,2,1))</f>
        <v> </v>
      </c>
      <c r="AI24" s="87"/>
    </row>
    <row r="25" customFormat="false" ht="15" hidden="false" customHeight="false" outlineLevel="0" collapsed="false">
      <c r="A25" s="121"/>
      <c r="B25" s="153"/>
      <c r="C25" s="138" t="str">
        <f aca="false">IF(B25&lt;&gt;0,VLOOKUP(B25,'Liste des licenciés'!$B$13:$G$355,2,0)," ")</f>
        <v> </v>
      </c>
      <c r="D25" s="138" t="str">
        <f aca="false">IF(B25&lt;&gt;0,VLOOKUP(B25,'Liste des licenciés'!$B$13:$G$355,3,0)," ")</f>
        <v> </v>
      </c>
      <c r="E25" s="139" t="str">
        <f aca="false">IF(B25&lt;&gt;0,VLOOKUP(B25,'Liste des licenciés'!$B$13:$G$355,4,0)," ")</f>
        <v> </v>
      </c>
      <c r="F25" s="140" t="str">
        <f aca="false">IF(B25&lt;&gt;0,VLOOKUP(B25,'Liste des licenciés'!$B$13:$G$355,6,0)," ")</f>
        <v> </v>
      </c>
      <c r="G25" s="141"/>
      <c r="H25" s="142"/>
      <c r="I25" s="143"/>
      <c r="J25" s="143"/>
      <c r="K25" s="143"/>
      <c r="L25" s="138" t="n">
        <f aca="false">'Benjamins (calculs)'!R19</f>
        <v>0</v>
      </c>
      <c r="M25" s="144" t="n">
        <f aca="false">'Benjamins (calculs)'!T19</f>
        <v>0</v>
      </c>
      <c r="N25" s="141"/>
      <c r="O25" s="145"/>
      <c r="P25" s="146"/>
      <c r="Q25" s="143"/>
      <c r="R25" s="143"/>
      <c r="S25" s="144" t="n">
        <f aca="false">'Benjamins (calculs)'!AA19</f>
        <v>0</v>
      </c>
      <c r="T25" s="147"/>
      <c r="U25" s="81"/>
      <c r="V25" s="146"/>
      <c r="W25" s="143"/>
      <c r="X25" s="144" t="n">
        <f aca="false">'Benjamins (calculs)'!AF19</f>
        <v>0</v>
      </c>
      <c r="Y25" s="81"/>
      <c r="Z25" s="82"/>
      <c r="AA25" s="148"/>
      <c r="AB25" s="149"/>
      <c r="AC25" s="150"/>
      <c r="AD25" s="151" t="str">
        <f aca="false">'Benjamins (calculs)'!AU19</f>
        <v/>
      </c>
      <c r="AE25" s="151" t="str">
        <f aca="false">'Benjamins (calculs)'!AV19</f>
        <v/>
      </c>
      <c r="AF25" s="51" t="n">
        <v>11</v>
      </c>
      <c r="AG25" s="51" t="n">
        <v>10</v>
      </c>
      <c r="AH25" s="152" t="str">
        <f aca="false">IF(ISERROR(VLOOKUP(AE25,$AF$15:$AG$44,2,1))," ",VLOOKUP(AE25,$AF$15:$AG$44,2,1))</f>
        <v> </v>
      </c>
      <c r="AI25" s="87"/>
    </row>
    <row r="26" customFormat="false" ht="15" hidden="false" customHeight="false" outlineLevel="0" collapsed="false">
      <c r="A26" s="121"/>
      <c r="B26" s="153"/>
      <c r="C26" s="138" t="str">
        <f aca="false">IF(B26&lt;&gt;0,VLOOKUP(B26,'Liste des licenciés'!$B$13:$G$355,2,0)," ")</f>
        <v> </v>
      </c>
      <c r="D26" s="138" t="str">
        <f aca="false">IF(B26&lt;&gt;0,VLOOKUP(B26,'Liste des licenciés'!$B$13:$G$355,3,0)," ")</f>
        <v> </v>
      </c>
      <c r="E26" s="139" t="str">
        <f aca="false">IF(B26&lt;&gt;0,VLOOKUP(B26,'Liste des licenciés'!$B$13:$G$355,4,0)," ")</f>
        <v> </v>
      </c>
      <c r="F26" s="140" t="str">
        <f aca="false">IF(B26&lt;&gt;0,VLOOKUP(B26,'Liste des licenciés'!$B$13:$G$355,6,0)," ")</f>
        <v> </v>
      </c>
      <c r="G26" s="141"/>
      <c r="H26" s="142"/>
      <c r="I26" s="143"/>
      <c r="J26" s="143"/>
      <c r="K26" s="143"/>
      <c r="L26" s="138" t="n">
        <f aca="false">'Benjamins (calculs)'!R20</f>
        <v>0</v>
      </c>
      <c r="M26" s="144" t="n">
        <f aca="false">'Benjamins (calculs)'!T20</f>
        <v>0</v>
      </c>
      <c r="N26" s="141"/>
      <c r="O26" s="145"/>
      <c r="P26" s="146"/>
      <c r="Q26" s="143"/>
      <c r="R26" s="143"/>
      <c r="S26" s="144" t="n">
        <f aca="false">'Benjamins (calculs)'!AA20</f>
        <v>0</v>
      </c>
      <c r="T26" s="147"/>
      <c r="U26" s="81"/>
      <c r="V26" s="146"/>
      <c r="W26" s="143"/>
      <c r="X26" s="144" t="n">
        <f aca="false">'Benjamins (calculs)'!AF20</f>
        <v>0</v>
      </c>
      <c r="Y26" s="81"/>
      <c r="Z26" s="82"/>
      <c r="AA26" s="148"/>
      <c r="AB26" s="149"/>
      <c r="AC26" s="150"/>
      <c r="AD26" s="151" t="str">
        <f aca="false">'Benjamins (calculs)'!AU20</f>
        <v/>
      </c>
      <c r="AE26" s="151" t="str">
        <f aca="false">'Benjamins (calculs)'!AV20</f>
        <v/>
      </c>
      <c r="AF26" s="51" t="n">
        <v>12</v>
      </c>
      <c r="AG26" s="51" t="n">
        <v>10</v>
      </c>
      <c r="AH26" s="152" t="str">
        <f aca="false">IF(ISERROR(VLOOKUP(AE26,$AF$15:$AG$44,2,1))," ",VLOOKUP(AE26,$AF$15:$AG$44,2,1))</f>
        <v> </v>
      </c>
      <c r="AI26" s="87"/>
    </row>
    <row r="27" customFormat="false" ht="15" hidden="false" customHeight="false" outlineLevel="0" collapsed="false">
      <c r="A27" s="121"/>
      <c r="B27" s="153"/>
      <c r="C27" s="138" t="str">
        <f aca="false">IF(B27&lt;&gt;0,VLOOKUP(B27,'Liste des licenciés'!$B$13:$G$355,2,0)," ")</f>
        <v> </v>
      </c>
      <c r="D27" s="138" t="str">
        <f aca="false">IF(B27&lt;&gt;0,VLOOKUP(B27,'Liste des licenciés'!$B$13:$G$355,3,0)," ")</f>
        <v> </v>
      </c>
      <c r="E27" s="139" t="str">
        <f aca="false">IF(B27&lt;&gt;0,VLOOKUP(B27,'Liste des licenciés'!$B$13:$G$355,4,0)," ")</f>
        <v> </v>
      </c>
      <c r="F27" s="140" t="str">
        <f aca="false">IF(B27&lt;&gt;0,VLOOKUP(B27,'Liste des licenciés'!$B$13:$G$355,6,0)," ")</f>
        <v> </v>
      </c>
      <c r="G27" s="141"/>
      <c r="H27" s="142"/>
      <c r="I27" s="143"/>
      <c r="J27" s="143"/>
      <c r="K27" s="143"/>
      <c r="L27" s="138" t="n">
        <f aca="false">'Benjamins (calculs)'!R21</f>
        <v>0</v>
      </c>
      <c r="M27" s="144" t="n">
        <f aca="false">'Benjamins (calculs)'!T21</f>
        <v>0</v>
      </c>
      <c r="N27" s="141"/>
      <c r="O27" s="145"/>
      <c r="P27" s="146"/>
      <c r="Q27" s="143"/>
      <c r="R27" s="143"/>
      <c r="S27" s="144" t="n">
        <f aca="false">'Benjamins (calculs)'!AA21</f>
        <v>0</v>
      </c>
      <c r="T27" s="147"/>
      <c r="U27" s="81"/>
      <c r="V27" s="146"/>
      <c r="W27" s="143"/>
      <c r="X27" s="144" t="n">
        <f aca="false">'Benjamins (calculs)'!AF21</f>
        <v>0</v>
      </c>
      <c r="Y27" s="81"/>
      <c r="Z27" s="82"/>
      <c r="AA27" s="148"/>
      <c r="AB27" s="149"/>
      <c r="AC27" s="150"/>
      <c r="AD27" s="151" t="str">
        <f aca="false">'Benjamins (calculs)'!AU21</f>
        <v/>
      </c>
      <c r="AE27" s="151" t="str">
        <f aca="false">'Benjamins (calculs)'!AV21</f>
        <v/>
      </c>
      <c r="AF27" s="51" t="n">
        <v>13</v>
      </c>
      <c r="AG27" s="51" t="n">
        <v>10</v>
      </c>
      <c r="AH27" s="152" t="str">
        <f aca="false">IF(ISERROR(VLOOKUP(AE27,$AF$15:$AG$44,2,1))," ",VLOOKUP(AE27,$AF$15:$AG$44,2,1))</f>
        <v> </v>
      </c>
      <c r="AI27" s="87"/>
    </row>
    <row r="28" customFormat="false" ht="15" hidden="false" customHeight="false" outlineLevel="0" collapsed="false">
      <c r="A28" s="121"/>
      <c r="B28" s="153"/>
      <c r="C28" s="138" t="str">
        <f aca="false">IF(B28&lt;&gt;0,VLOOKUP(B28,'Liste des licenciés'!$B$13:$G$355,2,0)," ")</f>
        <v> </v>
      </c>
      <c r="D28" s="138" t="str">
        <f aca="false">IF(B28&lt;&gt;0,VLOOKUP(B28,'Liste des licenciés'!$B$13:$G$355,3,0)," ")</f>
        <v> </v>
      </c>
      <c r="E28" s="139" t="str">
        <f aca="false">IF(B28&lt;&gt;0,VLOOKUP(B28,'Liste des licenciés'!$B$13:$G$355,4,0)," ")</f>
        <v> </v>
      </c>
      <c r="F28" s="140" t="str">
        <f aca="false">IF(B28&lt;&gt;0,VLOOKUP(B28,'Liste des licenciés'!$B$13:$G$355,6,0)," ")</f>
        <v> </v>
      </c>
      <c r="G28" s="141"/>
      <c r="H28" s="142"/>
      <c r="I28" s="143"/>
      <c r="J28" s="143"/>
      <c r="K28" s="143"/>
      <c r="L28" s="138" t="n">
        <f aca="false">'Benjamins (calculs)'!R22</f>
        <v>0</v>
      </c>
      <c r="M28" s="144" t="n">
        <f aca="false">'Benjamins (calculs)'!T22</f>
        <v>0</v>
      </c>
      <c r="N28" s="141"/>
      <c r="O28" s="145"/>
      <c r="P28" s="146"/>
      <c r="Q28" s="143"/>
      <c r="R28" s="143"/>
      <c r="S28" s="144" t="n">
        <f aca="false">'Benjamins (calculs)'!AA22</f>
        <v>0</v>
      </c>
      <c r="T28" s="147"/>
      <c r="U28" s="81"/>
      <c r="V28" s="146"/>
      <c r="W28" s="143"/>
      <c r="X28" s="144" t="n">
        <f aca="false">'Benjamins (calculs)'!AF22</f>
        <v>0</v>
      </c>
      <c r="Y28" s="81"/>
      <c r="Z28" s="82"/>
      <c r="AA28" s="148"/>
      <c r="AB28" s="149"/>
      <c r="AC28" s="150"/>
      <c r="AD28" s="151" t="str">
        <f aca="false">'Benjamins (calculs)'!AU22</f>
        <v/>
      </c>
      <c r="AE28" s="151" t="str">
        <f aca="false">'Benjamins (calculs)'!AV22</f>
        <v/>
      </c>
      <c r="AF28" s="51" t="n">
        <v>14</v>
      </c>
      <c r="AG28" s="51" t="n">
        <v>10</v>
      </c>
      <c r="AH28" s="152" t="str">
        <f aca="false">IF(ISERROR(VLOOKUP(AE28,$AF$15:$AG$44,2,1))," ",VLOOKUP(AE28,$AF$15:$AG$44,2,1))</f>
        <v> </v>
      </c>
      <c r="AI28" s="87"/>
    </row>
    <row r="29" customFormat="false" ht="15" hidden="false" customHeight="false" outlineLevel="0" collapsed="false">
      <c r="A29" s="121"/>
      <c r="B29" s="153"/>
      <c r="C29" s="138" t="str">
        <f aca="false">IF(B29&lt;&gt;0,VLOOKUP(B29,'Liste des licenciés'!$B$13:$G$355,2,0)," ")</f>
        <v> </v>
      </c>
      <c r="D29" s="138" t="str">
        <f aca="false">IF(B29&lt;&gt;0,VLOOKUP(B29,'Liste des licenciés'!$B$13:$G$355,3,0)," ")</f>
        <v> </v>
      </c>
      <c r="E29" s="139" t="str">
        <f aca="false">IF(B29&lt;&gt;0,VLOOKUP(B29,'Liste des licenciés'!$B$13:$G$355,4,0)," ")</f>
        <v> </v>
      </c>
      <c r="F29" s="140" t="str">
        <f aca="false">IF(B29&lt;&gt;0,VLOOKUP(B29,'Liste des licenciés'!$B$13:$G$355,6,0)," ")</f>
        <v> </v>
      </c>
      <c r="G29" s="141"/>
      <c r="H29" s="142"/>
      <c r="I29" s="143"/>
      <c r="J29" s="143"/>
      <c r="K29" s="143"/>
      <c r="L29" s="138" t="n">
        <f aca="false">'Benjamins (calculs)'!R23</f>
        <v>0</v>
      </c>
      <c r="M29" s="144" t="n">
        <f aca="false">'Benjamins (calculs)'!T23</f>
        <v>0</v>
      </c>
      <c r="N29" s="141"/>
      <c r="O29" s="145"/>
      <c r="P29" s="146"/>
      <c r="Q29" s="143"/>
      <c r="R29" s="143"/>
      <c r="S29" s="144" t="n">
        <f aca="false">'Benjamins (calculs)'!AA23</f>
        <v>0</v>
      </c>
      <c r="T29" s="147"/>
      <c r="U29" s="81"/>
      <c r="V29" s="146"/>
      <c r="W29" s="143"/>
      <c r="X29" s="144" t="n">
        <f aca="false">'Benjamins (calculs)'!AF23</f>
        <v>0</v>
      </c>
      <c r="Y29" s="81"/>
      <c r="Z29" s="82"/>
      <c r="AA29" s="148"/>
      <c r="AB29" s="149"/>
      <c r="AC29" s="150"/>
      <c r="AD29" s="151" t="str">
        <f aca="false">'Benjamins (calculs)'!AU23</f>
        <v/>
      </c>
      <c r="AE29" s="151" t="str">
        <f aca="false">'Benjamins (calculs)'!AV23</f>
        <v/>
      </c>
      <c r="AF29" s="51" t="n">
        <v>15</v>
      </c>
      <c r="AG29" s="51" t="n">
        <v>10</v>
      </c>
      <c r="AH29" s="152" t="str">
        <f aca="false">IF(ISERROR(VLOOKUP(AE29,$AF$15:$AG$44,2,1))," ",VLOOKUP(AE29,$AF$15:$AG$44,2,1))</f>
        <v> </v>
      </c>
      <c r="AI29" s="87"/>
    </row>
    <row r="30" customFormat="false" ht="15" hidden="false" customHeight="false" outlineLevel="0" collapsed="false">
      <c r="A30" s="121"/>
      <c r="B30" s="153"/>
      <c r="C30" s="138" t="str">
        <f aca="false">IF(B30&lt;&gt;0,VLOOKUP(B30,'Liste des licenciés'!$B$13:$G$355,2,0)," ")</f>
        <v> </v>
      </c>
      <c r="D30" s="138" t="str">
        <f aca="false">IF(B30&lt;&gt;0,VLOOKUP(B30,'Liste des licenciés'!$B$13:$G$355,3,0)," ")</f>
        <v> </v>
      </c>
      <c r="E30" s="139" t="str">
        <f aca="false">IF(B30&lt;&gt;0,VLOOKUP(B30,'Liste des licenciés'!$B$13:$G$355,4,0)," ")</f>
        <v> </v>
      </c>
      <c r="F30" s="140" t="str">
        <f aca="false">IF(B30&lt;&gt;0,VLOOKUP(B30,'Liste des licenciés'!$B$13:$G$355,6,0)," ")</f>
        <v> </v>
      </c>
      <c r="G30" s="141"/>
      <c r="H30" s="142"/>
      <c r="I30" s="143"/>
      <c r="J30" s="143"/>
      <c r="K30" s="143"/>
      <c r="L30" s="138" t="n">
        <f aca="false">'Benjamins (calculs)'!R24</f>
        <v>0</v>
      </c>
      <c r="M30" s="144" t="n">
        <f aca="false">'Benjamins (calculs)'!T24</f>
        <v>0</v>
      </c>
      <c r="N30" s="141"/>
      <c r="O30" s="145"/>
      <c r="P30" s="146"/>
      <c r="Q30" s="143"/>
      <c r="R30" s="143"/>
      <c r="S30" s="144" t="n">
        <f aca="false">'Benjamins (calculs)'!AA24</f>
        <v>0</v>
      </c>
      <c r="T30" s="147"/>
      <c r="U30" s="81"/>
      <c r="V30" s="146"/>
      <c r="W30" s="143"/>
      <c r="X30" s="144" t="n">
        <f aca="false">'Benjamins (calculs)'!AF24</f>
        <v>0</v>
      </c>
      <c r="Y30" s="81"/>
      <c r="Z30" s="82"/>
      <c r="AA30" s="148"/>
      <c r="AB30" s="149"/>
      <c r="AC30" s="150"/>
      <c r="AD30" s="151" t="str">
        <f aca="false">'Benjamins (calculs)'!AU24</f>
        <v/>
      </c>
      <c r="AE30" s="151" t="str">
        <f aca="false">'Benjamins (calculs)'!AV24</f>
        <v/>
      </c>
      <c r="AF30" s="51" t="n">
        <v>16</v>
      </c>
      <c r="AG30" s="51" t="n">
        <v>10</v>
      </c>
      <c r="AH30" s="152" t="str">
        <f aca="false">IF(ISERROR(VLOOKUP(AE30,$AF$15:$AG$44,2,1))," ",VLOOKUP(AE30,$AF$15:$AG$44,2,1))</f>
        <v> </v>
      </c>
      <c r="AI30" s="87"/>
    </row>
    <row r="31" customFormat="false" ht="15" hidden="false" customHeight="false" outlineLevel="0" collapsed="false">
      <c r="A31" s="121"/>
      <c r="B31" s="153"/>
      <c r="C31" s="138" t="str">
        <f aca="false">IF(B31&lt;&gt;0,VLOOKUP(B31,'Liste des licenciés'!$B$13:$G$355,2,0)," ")</f>
        <v> </v>
      </c>
      <c r="D31" s="138" t="str">
        <f aca="false">IF(B31&lt;&gt;0,VLOOKUP(B31,'Liste des licenciés'!$B$13:$G$355,3,0)," ")</f>
        <v> </v>
      </c>
      <c r="E31" s="139" t="str">
        <f aca="false">IF(B31&lt;&gt;0,VLOOKUP(B31,'Liste des licenciés'!$B$13:$G$355,4,0)," ")</f>
        <v> </v>
      </c>
      <c r="F31" s="140" t="str">
        <f aca="false">IF(B31&lt;&gt;0,VLOOKUP(B31,'Liste des licenciés'!$B$13:$G$355,6,0)," ")</f>
        <v> </v>
      </c>
      <c r="G31" s="141"/>
      <c r="H31" s="142"/>
      <c r="I31" s="143"/>
      <c r="J31" s="143"/>
      <c r="K31" s="143"/>
      <c r="L31" s="138" t="n">
        <f aca="false">'Benjamins (calculs)'!R25</f>
        <v>0</v>
      </c>
      <c r="M31" s="144" t="n">
        <f aca="false">'Benjamins (calculs)'!T25</f>
        <v>0</v>
      </c>
      <c r="N31" s="141"/>
      <c r="O31" s="145"/>
      <c r="P31" s="146"/>
      <c r="Q31" s="143"/>
      <c r="R31" s="143"/>
      <c r="S31" s="144" t="n">
        <f aca="false">'Benjamins (calculs)'!AA25</f>
        <v>0</v>
      </c>
      <c r="T31" s="147"/>
      <c r="U31" s="81"/>
      <c r="V31" s="146"/>
      <c r="W31" s="143"/>
      <c r="X31" s="144" t="n">
        <f aca="false">'Benjamins (calculs)'!AF25</f>
        <v>0</v>
      </c>
      <c r="Y31" s="81"/>
      <c r="Z31" s="82"/>
      <c r="AA31" s="148"/>
      <c r="AB31" s="149"/>
      <c r="AC31" s="150"/>
      <c r="AD31" s="151" t="str">
        <f aca="false">'Benjamins (calculs)'!AU25</f>
        <v/>
      </c>
      <c r="AE31" s="151" t="str">
        <f aca="false">'Benjamins (calculs)'!AV25</f>
        <v/>
      </c>
      <c r="AF31" s="51" t="n">
        <v>17</v>
      </c>
      <c r="AG31" s="51" t="n">
        <v>10</v>
      </c>
      <c r="AH31" s="152" t="str">
        <f aca="false">IF(ISERROR(VLOOKUP(AE31,$AF$15:$AG$44,2,1))," ",VLOOKUP(AE31,$AF$15:$AG$44,2,1))</f>
        <v> </v>
      </c>
      <c r="AI31" s="87"/>
    </row>
    <row r="32" customFormat="false" ht="15" hidden="false" customHeight="false" outlineLevel="0" collapsed="false">
      <c r="A32" s="121"/>
      <c r="B32" s="153"/>
      <c r="C32" s="138" t="str">
        <f aca="false">IF(B32&lt;&gt;0,VLOOKUP(B32,'Liste des licenciés'!$B$13:$G$355,2,0)," ")</f>
        <v> </v>
      </c>
      <c r="D32" s="138" t="str">
        <f aca="false">IF(B32&lt;&gt;0,VLOOKUP(B32,'Liste des licenciés'!$B$13:$G$355,3,0)," ")</f>
        <v> </v>
      </c>
      <c r="E32" s="139" t="str">
        <f aca="false">IF(B32&lt;&gt;0,VLOOKUP(B32,'Liste des licenciés'!$B$13:$G$355,4,0)," ")</f>
        <v> </v>
      </c>
      <c r="F32" s="140" t="str">
        <f aca="false">IF(B32&lt;&gt;0,VLOOKUP(B32,'Liste des licenciés'!$B$13:$G$355,6,0)," ")</f>
        <v> </v>
      </c>
      <c r="G32" s="141"/>
      <c r="H32" s="142"/>
      <c r="I32" s="143"/>
      <c r="J32" s="143"/>
      <c r="K32" s="143"/>
      <c r="L32" s="138" t="n">
        <f aca="false">'Benjamins (calculs)'!R26</f>
        <v>0</v>
      </c>
      <c r="M32" s="144" t="n">
        <f aca="false">'Benjamins (calculs)'!T26</f>
        <v>0</v>
      </c>
      <c r="N32" s="141"/>
      <c r="O32" s="145"/>
      <c r="P32" s="146"/>
      <c r="Q32" s="143"/>
      <c r="R32" s="143"/>
      <c r="S32" s="144" t="n">
        <f aca="false">'Benjamins (calculs)'!AA26</f>
        <v>0</v>
      </c>
      <c r="T32" s="147"/>
      <c r="U32" s="81"/>
      <c r="V32" s="146"/>
      <c r="W32" s="143"/>
      <c r="X32" s="144" t="n">
        <f aca="false">'Benjamins (calculs)'!AF26</f>
        <v>0</v>
      </c>
      <c r="Y32" s="81"/>
      <c r="Z32" s="82"/>
      <c r="AA32" s="148"/>
      <c r="AB32" s="149"/>
      <c r="AC32" s="150"/>
      <c r="AD32" s="151" t="str">
        <f aca="false">'Benjamins (calculs)'!AU26</f>
        <v/>
      </c>
      <c r="AE32" s="151" t="str">
        <f aca="false">'Benjamins (calculs)'!AV26</f>
        <v/>
      </c>
      <c r="AF32" s="51" t="n">
        <v>18</v>
      </c>
      <c r="AG32" s="51" t="n">
        <v>10</v>
      </c>
      <c r="AH32" s="152" t="str">
        <f aca="false">IF(ISERROR(VLOOKUP(AE32,$AF$15:$AG$44,2,1))," ",VLOOKUP(AE32,$AF$15:$AG$44,2,1))</f>
        <v> </v>
      </c>
      <c r="AI32" s="87"/>
    </row>
    <row r="33" customFormat="false" ht="15" hidden="false" customHeight="false" outlineLevel="0" collapsed="false">
      <c r="A33" s="121"/>
      <c r="B33" s="153"/>
      <c r="C33" s="138" t="str">
        <f aca="false">IF(B33&lt;&gt;0,VLOOKUP(B33,'Liste des licenciés'!$B$13:$G$355,2,0)," ")</f>
        <v> </v>
      </c>
      <c r="D33" s="138" t="str">
        <f aca="false">IF(B33&lt;&gt;0,VLOOKUP(B33,'Liste des licenciés'!$B$13:$G$355,3,0)," ")</f>
        <v> </v>
      </c>
      <c r="E33" s="139" t="str">
        <f aca="false">IF(B33&lt;&gt;0,VLOOKUP(B33,'Liste des licenciés'!$B$13:$G$355,4,0)," ")</f>
        <v> </v>
      </c>
      <c r="F33" s="140" t="str">
        <f aca="false">IF(B33&lt;&gt;0,VLOOKUP(B33,'Liste des licenciés'!$B$13:$G$355,6,0)," ")</f>
        <v> </v>
      </c>
      <c r="G33" s="141"/>
      <c r="H33" s="142"/>
      <c r="I33" s="143"/>
      <c r="J33" s="143"/>
      <c r="K33" s="143"/>
      <c r="L33" s="138" t="n">
        <f aca="false">'Benjamins (calculs)'!R27</f>
        <v>0</v>
      </c>
      <c r="M33" s="144" t="n">
        <f aca="false">'Benjamins (calculs)'!T27</f>
        <v>0</v>
      </c>
      <c r="N33" s="141"/>
      <c r="O33" s="145"/>
      <c r="P33" s="146"/>
      <c r="Q33" s="143"/>
      <c r="R33" s="143"/>
      <c r="S33" s="144" t="n">
        <f aca="false">'Benjamins (calculs)'!AA27</f>
        <v>0</v>
      </c>
      <c r="T33" s="147"/>
      <c r="U33" s="81"/>
      <c r="V33" s="146"/>
      <c r="W33" s="143"/>
      <c r="X33" s="144" t="n">
        <f aca="false">'Benjamins (calculs)'!AF27</f>
        <v>0</v>
      </c>
      <c r="Y33" s="81"/>
      <c r="Z33" s="82"/>
      <c r="AA33" s="148"/>
      <c r="AB33" s="149"/>
      <c r="AC33" s="150"/>
      <c r="AD33" s="151" t="str">
        <f aca="false">'Benjamins (calculs)'!AU27</f>
        <v/>
      </c>
      <c r="AE33" s="151" t="str">
        <f aca="false">'Benjamins (calculs)'!AV27</f>
        <v/>
      </c>
      <c r="AF33" s="51" t="n">
        <v>19</v>
      </c>
      <c r="AG33" s="51" t="n">
        <v>10</v>
      </c>
      <c r="AH33" s="152" t="str">
        <f aca="false">IF(ISERROR(VLOOKUP(AE33,$AF$15:$AG$44,2,1))," ",VLOOKUP(AE33,$AF$15:$AG$44,2,1))</f>
        <v> </v>
      </c>
      <c r="AI33" s="87"/>
    </row>
    <row r="34" customFormat="false" ht="15" hidden="false" customHeight="false" outlineLevel="0" collapsed="false">
      <c r="A34" s="121"/>
      <c r="B34" s="153"/>
      <c r="C34" s="138" t="str">
        <f aca="false">IF(B34&lt;&gt;0,VLOOKUP(B34,'Liste des licenciés'!$B$13:$G$355,2,0)," ")</f>
        <v> </v>
      </c>
      <c r="D34" s="138" t="str">
        <f aca="false">IF(B34&lt;&gt;0,VLOOKUP(B34,'Liste des licenciés'!$B$13:$G$355,3,0)," ")</f>
        <v> </v>
      </c>
      <c r="E34" s="139" t="str">
        <f aca="false">IF(B34&lt;&gt;0,VLOOKUP(B34,'Liste des licenciés'!$B$13:$G$355,4,0)," ")</f>
        <v> </v>
      </c>
      <c r="F34" s="140" t="str">
        <f aca="false">IF(B34&lt;&gt;0,VLOOKUP(B34,'Liste des licenciés'!$B$13:$G$355,6,0)," ")</f>
        <v> </v>
      </c>
      <c r="G34" s="141"/>
      <c r="H34" s="142"/>
      <c r="I34" s="143"/>
      <c r="J34" s="143"/>
      <c r="K34" s="143"/>
      <c r="L34" s="138" t="n">
        <f aca="false">'Benjamins (calculs)'!R28</f>
        <v>0</v>
      </c>
      <c r="M34" s="144" t="n">
        <f aca="false">'Benjamins (calculs)'!T28</f>
        <v>0</v>
      </c>
      <c r="N34" s="141"/>
      <c r="O34" s="145"/>
      <c r="P34" s="146"/>
      <c r="Q34" s="143"/>
      <c r="R34" s="143"/>
      <c r="S34" s="144" t="n">
        <f aca="false">'Benjamins (calculs)'!AA28</f>
        <v>0</v>
      </c>
      <c r="T34" s="147"/>
      <c r="U34" s="81"/>
      <c r="V34" s="146"/>
      <c r="W34" s="143"/>
      <c r="X34" s="144" t="n">
        <f aca="false">'Benjamins (calculs)'!AF28</f>
        <v>0</v>
      </c>
      <c r="Y34" s="81"/>
      <c r="Z34" s="82"/>
      <c r="AA34" s="148"/>
      <c r="AB34" s="149"/>
      <c r="AC34" s="150"/>
      <c r="AD34" s="151" t="str">
        <f aca="false">'Benjamins (calculs)'!AU28</f>
        <v/>
      </c>
      <c r="AE34" s="151" t="str">
        <f aca="false">'Benjamins (calculs)'!AV28</f>
        <v/>
      </c>
      <c r="AF34" s="51" t="n">
        <v>20</v>
      </c>
      <c r="AG34" s="51" t="n">
        <v>10</v>
      </c>
      <c r="AH34" s="152" t="str">
        <f aca="false">IF(ISERROR(VLOOKUP(AE34,$AF$15:$AG$44,2,1))," ",VLOOKUP(AE34,$AF$15:$AG$44,2,1))</f>
        <v> </v>
      </c>
      <c r="AI34" s="87"/>
    </row>
    <row r="35" customFormat="false" ht="15" hidden="false" customHeight="false" outlineLevel="0" collapsed="false">
      <c r="A35" s="121"/>
      <c r="B35" s="153"/>
      <c r="C35" s="138" t="str">
        <f aca="false">IF(B35&lt;&gt;0,VLOOKUP(B35,'Liste des licenciés'!$B$13:$G$355,2,0)," ")</f>
        <v> </v>
      </c>
      <c r="D35" s="138" t="str">
        <f aca="false">IF(B35&lt;&gt;0,VLOOKUP(B35,'Liste des licenciés'!$B$13:$G$355,3,0)," ")</f>
        <v> </v>
      </c>
      <c r="E35" s="139" t="str">
        <f aca="false">IF(B35&lt;&gt;0,VLOOKUP(B35,'Liste des licenciés'!$B$13:$G$355,4,0)," ")</f>
        <v> </v>
      </c>
      <c r="F35" s="140" t="str">
        <f aca="false">IF(B35&lt;&gt;0,VLOOKUP(B35,'Liste des licenciés'!$B$13:$G$355,6,0)," ")</f>
        <v> </v>
      </c>
      <c r="G35" s="141"/>
      <c r="H35" s="142"/>
      <c r="I35" s="143"/>
      <c r="J35" s="143"/>
      <c r="K35" s="143"/>
      <c r="L35" s="138" t="n">
        <f aca="false">'Benjamins (calculs)'!R29</f>
        <v>0</v>
      </c>
      <c r="M35" s="144" t="n">
        <f aca="false">'Benjamins (calculs)'!T29</f>
        <v>0</v>
      </c>
      <c r="N35" s="141"/>
      <c r="O35" s="145"/>
      <c r="P35" s="146"/>
      <c r="Q35" s="143"/>
      <c r="R35" s="143"/>
      <c r="S35" s="144" t="n">
        <f aca="false">'Benjamins (calculs)'!AA29</f>
        <v>0</v>
      </c>
      <c r="T35" s="147"/>
      <c r="U35" s="81"/>
      <c r="V35" s="146"/>
      <c r="W35" s="143"/>
      <c r="X35" s="144" t="n">
        <f aca="false">'Benjamins (calculs)'!AF29</f>
        <v>0</v>
      </c>
      <c r="Y35" s="81"/>
      <c r="Z35" s="82"/>
      <c r="AA35" s="148"/>
      <c r="AB35" s="149"/>
      <c r="AC35" s="150"/>
      <c r="AD35" s="151" t="str">
        <f aca="false">'Benjamins (calculs)'!AU29</f>
        <v/>
      </c>
      <c r="AE35" s="151" t="str">
        <f aca="false">'Benjamins (calculs)'!AV29</f>
        <v/>
      </c>
      <c r="AF35" s="51" t="n">
        <v>21</v>
      </c>
      <c r="AG35" s="51" t="n">
        <v>10</v>
      </c>
      <c r="AH35" s="152" t="str">
        <f aca="false">IF(ISERROR(VLOOKUP(AE35,$AF$15:$AG$44,2,1))," ",VLOOKUP(AE35,$AF$15:$AG$44,2,1))</f>
        <v> </v>
      </c>
      <c r="AI35" s="87"/>
    </row>
    <row r="36" customFormat="false" ht="15" hidden="false" customHeight="false" outlineLevel="0" collapsed="false">
      <c r="A36" s="121"/>
      <c r="B36" s="153"/>
      <c r="C36" s="138" t="str">
        <f aca="false">IF(B36&lt;&gt;0,VLOOKUP(B36,'Liste des licenciés'!$B$13:$G$355,2,0)," ")</f>
        <v> </v>
      </c>
      <c r="D36" s="138" t="str">
        <f aca="false">IF(B36&lt;&gt;0,VLOOKUP(B36,'Liste des licenciés'!$B$13:$G$355,3,0)," ")</f>
        <v> </v>
      </c>
      <c r="E36" s="139" t="str">
        <f aca="false">IF(B36&lt;&gt;0,VLOOKUP(B36,'Liste des licenciés'!$B$13:$G$355,4,0)," ")</f>
        <v> </v>
      </c>
      <c r="F36" s="140" t="str">
        <f aca="false">IF(B36&lt;&gt;0,VLOOKUP(B36,'Liste des licenciés'!$B$13:$G$355,6,0)," ")</f>
        <v> </v>
      </c>
      <c r="G36" s="141"/>
      <c r="H36" s="142"/>
      <c r="I36" s="143"/>
      <c r="J36" s="143"/>
      <c r="K36" s="143"/>
      <c r="L36" s="138" t="n">
        <f aca="false">'Benjamins (calculs)'!R30</f>
        <v>0</v>
      </c>
      <c r="M36" s="144" t="n">
        <f aca="false">'Benjamins (calculs)'!T30</f>
        <v>0</v>
      </c>
      <c r="N36" s="141"/>
      <c r="O36" s="145"/>
      <c r="P36" s="146"/>
      <c r="Q36" s="143"/>
      <c r="R36" s="143"/>
      <c r="S36" s="144" t="n">
        <f aca="false">'Benjamins (calculs)'!AA30</f>
        <v>0</v>
      </c>
      <c r="T36" s="147"/>
      <c r="U36" s="81"/>
      <c r="V36" s="146"/>
      <c r="W36" s="143"/>
      <c r="X36" s="144" t="n">
        <f aca="false">'Benjamins (calculs)'!AF30</f>
        <v>0</v>
      </c>
      <c r="Y36" s="81"/>
      <c r="Z36" s="82"/>
      <c r="AA36" s="148"/>
      <c r="AB36" s="149"/>
      <c r="AC36" s="150"/>
      <c r="AD36" s="151" t="str">
        <f aca="false">'Benjamins (calculs)'!AU30</f>
        <v/>
      </c>
      <c r="AE36" s="151" t="str">
        <f aca="false">'Benjamins (calculs)'!AV30</f>
        <v/>
      </c>
      <c r="AF36" s="51" t="n">
        <v>22</v>
      </c>
      <c r="AG36" s="51" t="n">
        <v>10</v>
      </c>
      <c r="AH36" s="152" t="str">
        <f aca="false">IF(ISERROR(VLOOKUP(AE36,$AF$15:$AG$44,2,1))," ",VLOOKUP(AE36,$AF$15:$AG$44,2,1))</f>
        <v> </v>
      </c>
      <c r="AI36" s="87"/>
    </row>
    <row r="37" customFormat="false" ht="15" hidden="false" customHeight="false" outlineLevel="0" collapsed="false">
      <c r="A37" s="121"/>
      <c r="B37" s="153"/>
      <c r="C37" s="138" t="str">
        <f aca="false">IF(B37&lt;&gt;0,VLOOKUP(B37,'Liste des licenciés'!$B$13:$G$355,2,0)," ")</f>
        <v> </v>
      </c>
      <c r="D37" s="138" t="str">
        <f aca="false">IF(B37&lt;&gt;0,VLOOKUP(B37,'Liste des licenciés'!$B$13:$G$355,3,0)," ")</f>
        <v> </v>
      </c>
      <c r="E37" s="139" t="str">
        <f aca="false">IF(B37&lt;&gt;0,VLOOKUP(B37,'Liste des licenciés'!$B$13:$G$355,4,0)," ")</f>
        <v> </v>
      </c>
      <c r="F37" s="140" t="str">
        <f aca="false">IF(B37&lt;&gt;0,VLOOKUP(B37,'Liste des licenciés'!$B$13:$G$355,6,0)," ")</f>
        <v> </v>
      </c>
      <c r="G37" s="141"/>
      <c r="H37" s="142"/>
      <c r="I37" s="143"/>
      <c r="J37" s="143"/>
      <c r="K37" s="143"/>
      <c r="L37" s="138" t="n">
        <f aca="false">'Benjamins (calculs)'!R31</f>
        <v>0</v>
      </c>
      <c r="M37" s="144" t="n">
        <f aca="false">'Benjamins (calculs)'!T31</f>
        <v>0</v>
      </c>
      <c r="N37" s="141"/>
      <c r="O37" s="145"/>
      <c r="P37" s="146"/>
      <c r="Q37" s="143"/>
      <c r="R37" s="143"/>
      <c r="S37" s="144" t="n">
        <f aca="false">'Benjamins (calculs)'!AA31</f>
        <v>0</v>
      </c>
      <c r="T37" s="147"/>
      <c r="U37" s="81"/>
      <c r="V37" s="146"/>
      <c r="W37" s="143"/>
      <c r="X37" s="144" t="n">
        <f aca="false">'Benjamins (calculs)'!AF31</f>
        <v>0</v>
      </c>
      <c r="Y37" s="81"/>
      <c r="Z37" s="82"/>
      <c r="AA37" s="148"/>
      <c r="AB37" s="149"/>
      <c r="AC37" s="150"/>
      <c r="AD37" s="151" t="str">
        <f aca="false">'Benjamins (calculs)'!AU31</f>
        <v/>
      </c>
      <c r="AE37" s="151" t="str">
        <f aca="false">'Benjamins (calculs)'!AV31</f>
        <v/>
      </c>
      <c r="AF37" s="51" t="n">
        <v>23</v>
      </c>
      <c r="AG37" s="51" t="n">
        <v>10</v>
      </c>
      <c r="AH37" s="152" t="str">
        <f aca="false">IF(ISERROR(VLOOKUP(AE37,$AF$15:$AG$44,2,1))," ",VLOOKUP(AE37,$AF$15:$AG$44,2,1))</f>
        <v> </v>
      </c>
      <c r="AI37" s="87"/>
    </row>
    <row r="38" customFormat="false" ht="15" hidden="false" customHeight="false" outlineLevel="0" collapsed="false">
      <c r="A38" s="121"/>
      <c r="B38" s="153"/>
      <c r="C38" s="138" t="str">
        <f aca="false">IF(B38&lt;&gt;0,VLOOKUP(B38,'Liste des licenciés'!$B$13:$G$355,2,0)," ")</f>
        <v> </v>
      </c>
      <c r="D38" s="138" t="str">
        <f aca="false">IF(B38&lt;&gt;0,VLOOKUP(B38,'Liste des licenciés'!$B$13:$G$355,3,0)," ")</f>
        <v> </v>
      </c>
      <c r="E38" s="139" t="str">
        <f aca="false">IF(B38&lt;&gt;0,VLOOKUP(B38,'Liste des licenciés'!$B$13:$G$355,4,0)," ")</f>
        <v> </v>
      </c>
      <c r="F38" s="140" t="str">
        <f aca="false">IF(B38&lt;&gt;0,VLOOKUP(B38,'Liste des licenciés'!$B$13:$G$355,6,0)," ")</f>
        <v> </v>
      </c>
      <c r="G38" s="141"/>
      <c r="H38" s="142"/>
      <c r="I38" s="143"/>
      <c r="J38" s="143"/>
      <c r="K38" s="143"/>
      <c r="L38" s="138" t="n">
        <f aca="false">'Benjamins (calculs)'!R32</f>
        <v>0</v>
      </c>
      <c r="M38" s="144" t="n">
        <f aca="false">'Benjamins (calculs)'!T32</f>
        <v>0</v>
      </c>
      <c r="N38" s="141"/>
      <c r="O38" s="145"/>
      <c r="P38" s="146"/>
      <c r="Q38" s="143"/>
      <c r="R38" s="143"/>
      <c r="S38" s="144" t="n">
        <f aca="false">'Benjamins (calculs)'!AA32</f>
        <v>0</v>
      </c>
      <c r="T38" s="147"/>
      <c r="U38" s="81"/>
      <c r="V38" s="146"/>
      <c r="W38" s="143"/>
      <c r="X38" s="144" t="n">
        <f aca="false">'Benjamins (calculs)'!AF32</f>
        <v>0</v>
      </c>
      <c r="Y38" s="81"/>
      <c r="Z38" s="82"/>
      <c r="AA38" s="148"/>
      <c r="AB38" s="149"/>
      <c r="AC38" s="150"/>
      <c r="AD38" s="151" t="str">
        <f aca="false">'Benjamins (calculs)'!AU32</f>
        <v/>
      </c>
      <c r="AE38" s="151" t="str">
        <f aca="false">'Benjamins (calculs)'!AV32</f>
        <v/>
      </c>
      <c r="AF38" s="51" t="n">
        <v>24</v>
      </c>
      <c r="AG38" s="51" t="n">
        <v>10</v>
      </c>
      <c r="AH38" s="152" t="str">
        <f aca="false">IF(ISERROR(VLOOKUP(AE38,$AF$15:$AG$44,2,1))," ",VLOOKUP(AE38,$AF$15:$AG$44,2,1))</f>
        <v> </v>
      </c>
      <c r="AI38" s="87"/>
    </row>
    <row r="39" customFormat="false" ht="15" hidden="false" customHeight="false" outlineLevel="0" collapsed="false">
      <c r="A39" s="121"/>
      <c r="B39" s="153"/>
      <c r="C39" s="138" t="str">
        <f aca="false">IF(B39&lt;&gt;0,VLOOKUP(B39,'Liste des licenciés'!$B$13:$G$355,2,0)," ")</f>
        <v> </v>
      </c>
      <c r="D39" s="138" t="str">
        <f aca="false">IF(B39&lt;&gt;0,VLOOKUP(B39,'Liste des licenciés'!$B$13:$G$355,3,0)," ")</f>
        <v> </v>
      </c>
      <c r="E39" s="139" t="str">
        <f aca="false">IF(B39&lt;&gt;0,VLOOKUP(B39,'Liste des licenciés'!$B$13:$G$355,4,0)," ")</f>
        <v> </v>
      </c>
      <c r="F39" s="140" t="str">
        <f aca="false">IF(B39&lt;&gt;0,VLOOKUP(B39,'Liste des licenciés'!$B$13:$G$355,6,0)," ")</f>
        <v> </v>
      </c>
      <c r="G39" s="141"/>
      <c r="H39" s="142"/>
      <c r="I39" s="143"/>
      <c r="J39" s="143"/>
      <c r="K39" s="143"/>
      <c r="L39" s="138" t="n">
        <f aca="false">'Benjamins (calculs)'!R33</f>
        <v>0</v>
      </c>
      <c r="M39" s="144" t="n">
        <f aca="false">'Benjamins (calculs)'!T33</f>
        <v>0</v>
      </c>
      <c r="N39" s="141"/>
      <c r="O39" s="145"/>
      <c r="P39" s="146"/>
      <c r="Q39" s="143"/>
      <c r="R39" s="143"/>
      <c r="S39" s="144" t="n">
        <f aca="false">'Benjamins (calculs)'!AA33</f>
        <v>0</v>
      </c>
      <c r="T39" s="147"/>
      <c r="U39" s="81"/>
      <c r="V39" s="146"/>
      <c r="W39" s="143"/>
      <c r="X39" s="144" t="n">
        <f aca="false">'Benjamins (calculs)'!AF33</f>
        <v>0</v>
      </c>
      <c r="Y39" s="81"/>
      <c r="Z39" s="82"/>
      <c r="AA39" s="148"/>
      <c r="AB39" s="149"/>
      <c r="AC39" s="150"/>
      <c r="AD39" s="151" t="str">
        <f aca="false">'Benjamins (calculs)'!AU33</f>
        <v/>
      </c>
      <c r="AE39" s="151" t="str">
        <f aca="false">'Benjamins (calculs)'!AV33</f>
        <v/>
      </c>
      <c r="AF39" s="51" t="n">
        <v>25</v>
      </c>
      <c r="AG39" s="51" t="n">
        <v>10</v>
      </c>
      <c r="AH39" s="152" t="str">
        <f aca="false">IF(ISERROR(VLOOKUP(AE39,$AF$15:$AG$44,2,1))," ",VLOOKUP(AE39,$AF$15:$AG$44,2,1))</f>
        <v> </v>
      </c>
      <c r="AI39" s="87"/>
    </row>
    <row r="40" customFormat="false" ht="15" hidden="false" customHeight="false" outlineLevel="0" collapsed="false">
      <c r="A40" s="121"/>
      <c r="B40" s="153"/>
      <c r="C40" s="138" t="str">
        <f aca="false">IF(B40&lt;&gt;0,VLOOKUP(B40,'Liste des licenciés'!$B$13:$G$355,2,0)," ")</f>
        <v> </v>
      </c>
      <c r="D40" s="138" t="str">
        <f aca="false">IF(B40&lt;&gt;0,VLOOKUP(B40,'Liste des licenciés'!$B$13:$G$355,3,0)," ")</f>
        <v> </v>
      </c>
      <c r="E40" s="139" t="str">
        <f aca="false">IF(B40&lt;&gt;0,VLOOKUP(B40,'Liste des licenciés'!$B$13:$G$355,4,0)," ")</f>
        <v> </v>
      </c>
      <c r="F40" s="140" t="str">
        <f aca="false">IF(B40&lt;&gt;0,VLOOKUP(B40,'Liste des licenciés'!$B$13:$G$355,6,0)," ")</f>
        <v> </v>
      </c>
      <c r="G40" s="141"/>
      <c r="H40" s="142"/>
      <c r="I40" s="143"/>
      <c r="J40" s="143"/>
      <c r="K40" s="143"/>
      <c r="L40" s="138" t="n">
        <f aca="false">'Benjamins (calculs)'!R34</f>
        <v>0</v>
      </c>
      <c r="M40" s="144" t="n">
        <f aca="false">'Benjamins (calculs)'!T34</f>
        <v>0</v>
      </c>
      <c r="N40" s="141"/>
      <c r="O40" s="145"/>
      <c r="P40" s="146"/>
      <c r="Q40" s="143"/>
      <c r="R40" s="143"/>
      <c r="S40" s="144" t="n">
        <f aca="false">'Benjamins (calculs)'!AA34</f>
        <v>0</v>
      </c>
      <c r="T40" s="147"/>
      <c r="U40" s="81"/>
      <c r="V40" s="146"/>
      <c r="W40" s="143"/>
      <c r="X40" s="144" t="n">
        <f aca="false">'Benjamins (calculs)'!AF34</f>
        <v>0</v>
      </c>
      <c r="Y40" s="81"/>
      <c r="Z40" s="82"/>
      <c r="AA40" s="148"/>
      <c r="AB40" s="149"/>
      <c r="AC40" s="150"/>
      <c r="AD40" s="151" t="str">
        <f aca="false">'Benjamins (calculs)'!AU34</f>
        <v/>
      </c>
      <c r="AE40" s="151" t="str">
        <f aca="false">'Benjamins (calculs)'!AV34</f>
        <v/>
      </c>
      <c r="AF40" s="51" t="n">
        <v>26</v>
      </c>
      <c r="AG40" s="51" t="n">
        <v>10</v>
      </c>
      <c r="AH40" s="152" t="str">
        <f aca="false">IF(ISERROR(VLOOKUP(AE40,$AF$15:$AG$44,2,1))," ",VLOOKUP(AE40,$AF$15:$AG$44,2,1))</f>
        <v> </v>
      </c>
      <c r="AI40" s="87"/>
    </row>
    <row r="41" customFormat="false" ht="15" hidden="false" customHeight="false" outlineLevel="0" collapsed="false">
      <c r="A41" s="121"/>
      <c r="B41" s="153"/>
      <c r="C41" s="138" t="str">
        <f aca="false">IF(B41&lt;&gt;0,VLOOKUP(B41,'Liste des licenciés'!$B$13:$G$355,2,0)," ")</f>
        <v> </v>
      </c>
      <c r="D41" s="138" t="str">
        <f aca="false">IF(B41&lt;&gt;0,VLOOKUP(B41,'Liste des licenciés'!$B$13:$G$355,3,0)," ")</f>
        <v> </v>
      </c>
      <c r="E41" s="139" t="str">
        <f aca="false">IF(B41&lt;&gt;0,VLOOKUP(B41,'Liste des licenciés'!$B$13:$G$355,4,0)," ")</f>
        <v> </v>
      </c>
      <c r="F41" s="140" t="str">
        <f aca="false">IF(B41&lt;&gt;0,VLOOKUP(B41,'Liste des licenciés'!$B$13:$G$355,6,0)," ")</f>
        <v> </v>
      </c>
      <c r="G41" s="141"/>
      <c r="H41" s="142"/>
      <c r="I41" s="143"/>
      <c r="J41" s="143"/>
      <c r="K41" s="143"/>
      <c r="L41" s="138" t="n">
        <f aca="false">'Benjamins (calculs)'!R35</f>
        <v>0</v>
      </c>
      <c r="M41" s="144" t="n">
        <f aca="false">'Benjamins (calculs)'!T35</f>
        <v>0</v>
      </c>
      <c r="N41" s="141"/>
      <c r="O41" s="145"/>
      <c r="P41" s="146"/>
      <c r="Q41" s="143"/>
      <c r="R41" s="143"/>
      <c r="S41" s="144" t="n">
        <f aca="false">'Benjamins (calculs)'!AA35</f>
        <v>0</v>
      </c>
      <c r="T41" s="147"/>
      <c r="U41" s="81"/>
      <c r="V41" s="146"/>
      <c r="W41" s="143"/>
      <c r="X41" s="144" t="n">
        <f aca="false">'Benjamins (calculs)'!AF35</f>
        <v>0</v>
      </c>
      <c r="Y41" s="81"/>
      <c r="Z41" s="82"/>
      <c r="AA41" s="148"/>
      <c r="AB41" s="149"/>
      <c r="AC41" s="150"/>
      <c r="AD41" s="151" t="str">
        <f aca="false">'Benjamins (calculs)'!AU35</f>
        <v/>
      </c>
      <c r="AE41" s="151" t="str">
        <f aca="false">'Benjamins (calculs)'!AV35</f>
        <v/>
      </c>
      <c r="AF41" s="51" t="n">
        <v>27</v>
      </c>
      <c r="AG41" s="51" t="n">
        <v>10</v>
      </c>
      <c r="AH41" s="152" t="str">
        <f aca="false">IF(ISERROR(VLOOKUP(AE41,$AF$15:$AG$44,2,1))," ",VLOOKUP(AE41,$AF$15:$AG$44,2,1))</f>
        <v> </v>
      </c>
      <c r="AI41" s="87"/>
    </row>
    <row r="42" customFormat="false" ht="15" hidden="false" customHeight="false" outlineLevel="0" collapsed="false">
      <c r="A42" s="121"/>
      <c r="B42" s="153"/>
      <c r="C42" s="138" t="str">
        <f aca="false">IF(B42&lt;&gt;0,VLOOKUP(B42,'Liste des licenciés'!$B$13:$G$355,2,0)," ")</f>
        <v> </v>
      </c>
      <c r="D42" s="138" t="str">
        <f aca="false">IF(B42&lt;&gt;0,VLOOKUP(B42,'Liste des licenciés'!$B$13:$G$355,3,0)," ")</f>
        <v> </v>
      </c>
      <c r="E42" s="139" t="str">
        <f aca="false">IF(B42&lt;&gt;0,VLOOKUP(B42,'Liste des licenciés'!$B$13:$G$355,4,0)," ")</f>
        <v> </v>
      </c>
      <c r="F42" s="140" t="str">
        <f aca="false">IF(B42&lt;&gt;0,VLOOKUP(B42,'Liste des licenciés'!$B$13:$G$355,6,0)," ")</f>
        <v> </v>
      </c>
      <c r="G42" s="141"/>
      <c r="H42" s="142"/>
      <c r="I42" s="143"/>
      <c r="J42" s="143"/>
      <c r="K42" s="143"/>
      <c r="L42" s="138" t="n">
        <f aca="false">'Benjamins (calculs)'!R36</f>
        <v>0</v>
      </c>
      <c r="M42" s="144" t="n">
        <f aca="false">'Benjamins (calculs)'!T36</f>
        <v>0</v>
      </c>
      <c r="N42" s="141"/>
      <c r="O42" s="145"/>
      <c r="P42" s="146"/>
      <c r="Q42" s="143"/>
      <c r="R42" s="143"/>
      <c r="S42" s="144" t="n">
        <f aca="false">'Benjamins (calculs)'!AA36</f>
        <v>0</v>
      </c>
      <c r="T42" s="147"/>
      <c r="U42" s="81"/>
      <c r="V42" s="146"/>
      <c r="W42" s="143"/>
      <c r="X42" s="144" t="n">
        <f aca="false">'Benjamins (calculs)'!AF36</f>
        <v>0</v>
      </c>
      <c r="Y42" s="81"/>
      <c r="Z42" s="82"/>
      <c r="AA42" s="148"/>
      <c r="AB42" s="149"/>
      <c r="AC42" s="150"/>
      <c r="AD42" s="151" t="str">
        <f aca="false">'Benjamins (calculs)'!AU36</f>
        <v/>
      </c>
      <c r="AE42" s="151" t="str">
        <f aca="false">'Benjamins (calculs)'!AV36</f>
        <v/>
      </c>
      <c r="AF42" s="51" t="n">
        <v>28</v>
      </c>
      <c r="AG42" s="51" t="n">
        <v>10</v>
      </c>
      <c r="AH42" s="152" t="str">
        <f aca="false">IF(ISERROR(VLOOKUP(AE42,$AF$15:$AG$44,2,1))," ",VLOOKUP(AE42,$AF$15:$AG$44,2,1))</f>
        <v> </v>
      </c>
      <c r="AI42" s="87"/>
    </row>
    <row r="43" customFormat="false" ht="15" hidden="false" customHeight="false" outlineLevel="0" collapsed="false">
      <c r="A43" s="121"/>
      <c r="B43" s="153"/>
      <c r="C43" s="138" t="str">
        <f aca="false">IF(B43&lt;&gt;0,VLOOKUP(B43,'Liste des licenciés'!$B$13:$G$355,2,0)," ")</f>
        <v> </v>
      </c>
      <c r="D43" s="138" t="str">
        <f aca="false">IF(B43&lt;&gt;0,VLOOKUP(B43,'Liste des licenciés'!$B$13:$G$355,3,0)," ")</f>
        <v> </v>
      </c>
      <c r="E43" s="139" t="str">
        <f aca="false">IF(B43&lt;&gt;0,VLOOKUP(B43,'Liste des licenciés'!$B$13:$G$355,4,0)," ")</f>
        <v> </v>
      </c>
      <c r="F43" s="140" t="str">
        <f aca="false">IF(B43&lt;&gt;0,VLOOKUP(B43,'Liste des licenciés'!$B$13:$G$355,6,0)," ")</f>
        <v> </v>
      </c>
      <c r="G43" s="141"/>
      <c r="H43" s="142"/>
      <c r="I43" s="143"/>
      <c r="J43" s="143"/>
      <c r="K43" s="143"/>
      <c r="L43" s="138" t="n">
        <f aca="false">'Benjamins (calculs)'!R37</f>
        <v>0</v>
      </c>
      <c r="M43" s="144" t="n">
        <f aca="false">'Benjamins (calculs)'!T37</f>
        <v>0</v>
      </c>
      <c r="N43" s="141"/>
      <c r="O43" s="145"/>
      <c r="P43" s="146"/>
      <c r="Q43" s="143"/>
      <c r="R43" s="143"/>
      <c r="S43" s="144" t="n">
        <f aca="false">'Benjamins (calculs)'!AA37</f>
        <v>0</v>
      </c>
      <c r="T43" s="147"/>
      <c r="U43" s="81"/>
      <c r="V43" s="146"/>
      <c r="W43" s="143"/>
      <c r="X43" s="144" t="n">
        <f aca="false">'Benjamins (calculs)'!AF37</f>
        <v>0</v>
      </c>
      <c r="Y43" s="81"/>
      <c r="Z43" s="82"/>
      <c r="AA43" s="148"/>
      <c r="AB43" s="149"/>
      <c r="AC43" s="150"/>
      <c r="AD43" s="151" t="str">
        <f aca="false">'Benjamins (calculs)'!AU37</f>
        <v/>
      </c>
      <c r="AE43" s="151" t="str">
        <f aca="false">'Benjamins (calculs)'!AV37</f>
        <v/>
      </c>
      <c r="AF43" s="51" t="n">
        <v>29</v>
      </c>
      <c r="AG43" s="51" t="n">
        <v>10</v>
      </c>
      <c r="AH43" s="152" t="str">
        <f aca="false">IF(ISERROR(VLOOKUP(AE43,$AF$15:$AG$44,2,1))," ",VLOOKUP(AE43,$AF$15:$AG$44,2,1))</f>
        <v> </v>
      </c>
      <c r="AI43" s="87"/>
    </row>
    <row r="44" customFormat="false" ht="15.75" hidden="false" customHeight="false" outlineLevel="0" collapsed="false">
      <c r="A44" s="154"/>
      <c r="B44" s="155"/>
      <c r="C44" s="156" t="str">
        <f aca="false">IF(B44&lt;&gt;0,VLOOKUP(B44,'Liste des licenciés'!$B$13:$G$355,2,0)," ")</f>
        <v> </v>
      </c>
      <c r="D44" s="156" t="str">
        <f aca="false">IF(B44&lt;&gt;0,VLOOKUP(B44,'Liste des licenciés'!$B$13:$G$355,3,0)," ")</f>
        <v> </v>
      </c>
      <c r="E44" s="157" t="str">
        <f aca="false">IF(B44&lt;&gt;0,VLOOKUP(B44,'Liste des licenciés'!$B$13:$G$355,4,0)," ")</f>
        <v> </v>
      </c>
      <c r="F44" s="158" t="str">
        <f aca="false">IF(B44&lt;&gt;0,VLOOKUP(B44,'Liste des licenciés'!$B$13:$G$355,6,0)," ")</f>
        <v> </v>
      </c>
      <c r="G44" s="159"/>
      <c r="H44" s="160"/>
      <c r="I44" s="161"/>
      <c r="J44" s="161"/>
      <c r="K44" s="161"/>
      <c r="L44" s="156" t="n">
        <f aca="false">'Benjamins (calculs)'!R38</f>
        <v>0</v>
      </c>
      <c r="M44" s="162" t="n">
        <f aca="false">'Benjamins (calculs)'!T38</f>
        <v>0</v>
      </c>
      <c r="N44" s="159"/>
      <c r="O44" s="163"/>
      <c r="P44" s="164"/>
      <c r="Q44" s="161"/>
      <c r="R44" s="161"/>
      <c r="S44" s="162" t="n">
        <f aca="false">'Benjamins (calculs)'!AA38</f>
        <v>0</v>
      </c>
      <c r="T44" s="165"/>
      <c r="U44" s="166"/>
      <c r="V44" s="164"/>
      <c r="W44" s="161"/>
      <c r="X44" s="162" t="n">
        <f aca="false">'Benjamins (calculs)'!AF38</f>
        <v>0</v>
      </c>
      <c r="Y44" s="166"/>
      <c r="Z44" s="167"/>
      <c r="AA44" s="168"/>
      <c r="AB44" s="169"/>
      <c r="AC44" s="170"/>
      <c r="AD44" s="162" t="str">
        <f aca="false">'Benjamins (calculs)'!AU38</f>
        <v/>
      </c>
      <c r="AE44" s="162" t="str">
        <f aca="false">'Benjamins (calculs)'!AV38</f>
        <v/>
      </c>
      <c r="AF44" s="171" t="n">
        <v>30</v>
      </c>
      <c r="AG44" s="171" t="n">
        <v>10</v>
      </c>
      <c r="AH44" s="172" t="str">
        <f aca="false">IF(ISERROR(VLOOKUP(AE44,$AF$15:$AG$44,2,1))," ",VLOOKUP(AE44,$AF$15:$AG$44,2,1))</f>
        <v> </v>
      </c>
      <c r="AI44" s="173"/>
    </row>
    <row r="45" customFormat="false" ht="5.25" hidden="false" customHeight="true" outlineLevel="0" collapsed="false">
      <c r="G45" s="141"/>
      <c r="H45" s="141"/>
      <c r="I45" s="141"/>
      <c r="J45" s="174"/>
      <c r="K45" s="174"/>
      <c r="L45" s="141"/>
      <c r="M45" s="141"/>
      <c r="N45" s="141"/>
      <c r="O45" s="76"/>
      <c r="P45" s="76"/>
      <c r="Q45" s="95"/>
      <c r="R45" s="95"/>
      <c r="S45" s="76"/>
      <c r="T45" s="95"/>
      <c r="U45" s="81"/>
      <c r="V45" s="81"/>
      <c r="W45" s="81"/>
      <c r="X45" s="81"/>
      <c r="Y45" s="81"/>
      <c r="Z45" s="82"/>
      <c r="AA45" s="82"/>
      <c r="AB45" s="82"/>
      <c r="AC45" s="101"/>
      <c r="AD45" s="101"/>
      <c r="AE45" s="101"/>
      <c r="AH45" s="102"/>
      <c r="AI45" s="102"/>
    </row>
    <row r="46" customFormat="false" ht="14.25" hidden="false" customHeight="false" outlineLevel="0" collapsed="false">
      <c r="H46" s="53"/>
      <c r="I46" s="53"/>
      <c r="P46" s="53"/>
    </row>
    <row r="47" customFormat="false" ht="14.25" hidden="false" customHeight="false" outlineLevel="0" collapsed="false">
      <c r="H47" s="53"/>
      <c r="I47" s="53"/>
      <c r="P47" s="53"/>
    </row>
    <row r="48" customFormat="false" ht="14.25" hidden="false" customHeight="false" outlineLevel="0" collapsed="false">
      <c r="H48" s="53"/>
      <c r="I48" s="53"/>
      <c r="L48" s="53"/>
      <c r="P48" s="53"/>
    </row>
  </sheetData>
  <mergeCells count="24">
    <mergeCell ref="C2:F2"/>
    <mergeCell ref="C4:F4"/>
    <mergeCell ref="D6:F6"/>
    <mergeCell ref="A7:A13"/>
    <mergeCell ref="B7:B13"/>
    <mergeCell ref="C7:C13"/>
    <mergeCell ref="D7:D13"/>
    <mergeCell ref="E7:E13"/>
    <mergeCell ref="F7:F13"/>
    <mergeCell ref="H8:M8"/>
    <mergeCell ref="P8:S8"/>
    <mergeCell ref="V8:X8"/>
    <mergeCell ref="AD8:AD13"/>
    <mergeCell ref="AE8:AE13"/>
    <mergeCell ref="AH8:AH13"/>
    <mergeCell ref="H9:H13"/>
    <mergeCell ref="I9:K12"/>
    <mergeCell ref="L9:L13"/>
    <mergeCell ref="M9:M13"/>
    <mergeCell ref="P9:R12"/>
    <mergeCell ref="S9:S13"/>
    <mergeCell ref="V9:W12"/>
    <mergeCell ref="X9:X13"/>
    <mergeCell ref="AA9:AA13"/>
  </mergeCells>
  <conditionalFormatting sqref="L15:L44">
    <cfRule type="containsText" priority="2" operator="containsText" aboveAverage="0" equalAverage="0" bottom="0" percent="0" rank="0" text="FAUX" dxfId="1">
      <formula>NOT(ISERROR(SEARCH("FAUX",L15)))</formula>
    </cfRule>
  </conditionalFormatting>
  <conditionalFormatting sqref="F15:G23 F25:G44 F16:F44">
    <cfRule type="notContainsText" priority="3" operator="notContains" aboveAverage="0" equalAverage="0" bottom="0" percent="0" rank="0" text="p" dxfId="2">
      <formula>ISERROR(SEARCH("p",F15))</formula>
    </cfRule>
  </conditionalFormatting>
  <conditionalFormatting sqref="X9:X1048576 S9:S1048576 M9:M1048576 AA1:AA1048576 X1:X7 S1:S7 M1:M7">
    <cfRule type="cellIs" priority="4" operator="equal" aboveAverage="0" equalAverage="0" bottom="0" percent="0" rank="0" text="" dxfId="3">
      <formula>0</formula>
    </cfRule>
  </conditionalFormatting>
  <conditionalFormatting sqref="AA15:AA25">
    <cfRule type="cellIs" priority="5" operator="equal" aboveAverage="0" equalAverage="0" bottom="0" percent="0" rank="0" text="" dxfId="4">
      <formula>0</formula>
    </cfRule>
  </conditionalFormatting>
  <conditionalFormatting sqref="X8 S8 M8">
    <cfRule type="cellIs" priority="6" operator="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" right="0" top="0" bottom="0" header="0.511805555555555" footer="0.511805555555555"/>
  <pageSetup paperSize="9" scale="7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:AY4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false" outlineLevel="0" max="6" min="6" style="51" width="9.13"/>
    <col collapsed="false" customWidth="true" hidden="false" outlineLevel="0" max="7" min="7" style="51" width="1.71"/>
    <col collapsed="false" customWidth="true" hidden="false" outlineLevel="0" max="8" min="8" style="51" width="10.29"/>
    <col collapsed="false" customWidth="false" hidden="false" outlineLevel="0" max="9" min="9" style="53" width="11.42"/>
    <col collapsed="false" customWidth="true" hidden="false" outlineLevel="0" max="10" min="10" style="51" width="10"/>
    <col collapsed="false" customWidth="true" hidden="false" outlineLevel="0" max="11" min="11" style="53" width="10"/>
    <col collapsed="false" customWidth="true" hidden="false" outlineLevel="0" max="12" min="12" style="53" width="10.99"/>
    <col collapsed="false" customWidth="true" hidden="false" outlineLevel="0" max="14" min="13" style="53" width="10.85"/>
    <col collapsed="false" customWidth="true" hidden="false" outlineLevel="0" max="15" min="15" style="51" width="10.85"/>
    <col collapsed="false" customWidth="true" hidden="false" outlineLevel="0" max="18" min="18" style="51" width="17.13"/>
    <col collapsed="false" customWidth="true" hidden="false" outlineLevel="0" max="19" min="19" style="51" width="12.71"/>
    <col collapsed="false" customWidth="true" hidden="false" outlineLevel="0" max="20" min="20" style="51" width="10.71"/>
    <col collapsed="false" customWidth="true" hidden="false" outlineLevel="0" max="21" min="21" style="51" width="1.71"/>
    <col collapsed="false" customWidth="true" hidden="false" outlineLevel="0" max="22" min="22" style="51" width="1.58"/>
    <col collapsed="false" customWidth="true" hidden="false" outlineLevel="0" max="23" min="23" style="51" width="10"/>
    <col collapsed="false" customWidth="true" hidden="false" outlineLevel="0" max="24" min="24" style="53" width="10"/>
    <col collapsed="false" customWidth="true" hidden="false" outlineLevel="0" max="25" min="25" style="53" width="11.14"/>
    <col collapsed="false" customWidth="false" hidden="false" outlineLevel="0" max="26" min="26" style="51" width="11.42"/>
    <col collapsed="false" customWidth="true" hidden="false" outlineLevel="0" max="27" min="27" style="51" width="13.02"/>
    <col collapsed="false" customWidth="true" hidden="false" outlineLevel="0" max="28" min="28" style="51" width="1.71"/>
    <col collapsed="false" customWidth="true" hidden="false" outlineLevel="0" max="31" min="29" style="51" width="13.02"/>
    <col collapsed="false" customWidth="true" hidden="false" outlineLevel="0" max="32" min="32" style="51" width="10.71"/>
    <col collapsed="false" customWidth="true" hidden="false" outlineLevel="0" max="34" min="33" style="51" width="1.71"/>
    <col collapsed="false" customWidth="true" hidden="false" outlineLevel="0" max="35" min="35" style="51" width="11.86"/>
    <col collapsed="false" customWidth="true" hidden="false" outlineLevel="0" max="36" min="36" style="51" width="1.58"/>
    <col collapsed="false" customWidth="true" hidden="false" outlineLevel="0" max="37" min="37" style="51" width="13.02"/>
    <col collapsed="false" customWidth="true" hidden="false" outlineLevel="0" max="39" min="39" style="0" width="14.43"/>
    <col collapsed="false" customWidth="true" hidden="false" outlineLevel="0" max="40" min="40" style="0" width="13.14"/>
    <col collapsed="false" customWidth="true" hidden="false" outlineLevel="0" max="43" min="43" style="0" width="13.14"/>
    <col collapsed="false" customWidth="true" hidden="false" outlineLevel="0" max="44" min="44" style="53" width="14.28"/>
    <col collapsed="false" customWidth="true" hidden="false" outlineLevel="0" max="46" min="45" style="53" width="1.71"/>
    <col collapsed="false" customWidth="true" hidden="false" outlineLevel="0" max="48" min="47" style="53" width="13.86"/>
    <col collapsed="false" customWidth="true" hidden="false" outlineLevel="0" max="49" min="49" style="51" width="1.71"/>
    <col collapsed="false" customWidth="false" hidden="false" outlineLevel="0" max="1024" min="50" style="51" width="11.42"/>
  </cols>
  <sheetData>
    <row r="1" customFormat="false" ht="8.25" hidden="false" customHeight="true" outlineLevel="0" collapsed="false">
      <c r="G1" s="141"/>
      <c r="H1" s="141"/>
      <c r="I1" s="174"/>
      <c r="J1" s="141"/>
      <c r="K1" s="174"/>
      <c r="L1" s="174"/>
      <c r="M1" s="174"/>
      <c r="N1" s="174"/>
      <c r="O1" s="141"/>
      <c r="P1" s="175"/>
      <c r="Q1" s="175"/>
      <c r="R1" s="141"/>
      <c r="S1" s="141"/>
      <c r="T1" s="141"/>
      <c r="U1" s="141"/>
      <c r="V1" s="76"/>
      <c r="W1" s="76"/>
      <c r="X1" s="95"/>
      <c r="Y1" s="95"/>
      <c r="Z1" s="76"/>
      <c r="AA1" s="176" t="s">
        <v>213</v>
      </c>
      <c r="AB1" s="81"/>
      <c r="AC1" s="81"/>
      <c r="AD1" s="81"/>
      <c r="AE1" s="81"/>
      <c r="AF1" s="81"/>
      <c r="AG1" s="81"/>
      <c r="AH1" s="82"/>
      <c r="AI1" s="82"/>
      <c r="AJ1" s="82"/>
      <c r="AK1" s="177"/>
      <c r="AL1" s="177"/>
      <c r="AM1" s="177"/>
      <c r="AN1" s="177"/>
      <c r="AO1" s="177"/>
      <c r="AP1" s="177"/>
      <c r="AQ1" s="177"/>
      <c r="AR1" s="178"/>
      <c r="AS1" s="178"/>
      <c r="AT1" s="101"/>
      <c r="AU1" s="101" t="s">
        <v>213</v>
      </c>
      <c r="AV1" s="101"/>
      <c r="AW1" s="102"/>
    </row>
    <row r="2" customFormat="false" ht="25.5" hidden="false" customHeight="true" outlineLevel="0" collapsed="false">
      <c r="A2" s="179" t="s">
        <v>211</v>
      </c>
      <c r="B2" s="180" t="s">
        <v>212</v>
      </c>
      <c r="C2" s="181" t="s">
        <v>2</v>
      </c>
      <c r="D2" s="180" t="s">
        <v>3</v>
      </c>
      <c r="E2" s="182" t="s">
        <v>4</v>
      </c>
      <c r="F2" s="183" t="s">
        <v>6</v>
      </c>
      <c r="G2" s="73"/>
      <c r="H2" s="74" t="s">
        <v>237</v>
      </c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5"/>
      <c r="V2" s="76"/>
      <c r="W2" s="184" t="s">
        <v>215</v>
      </c>
      <c r="X2" s="184"/>
      <c r="Y2" s="184"/>
      <c r="Z2" s="184"/>
      <c r="AA2" s="184"/>
      <c r="AB2" s="79"/>
      <c r="AC2" s="80" t="s">
        <v>238</v>
      </c>
      <c r="AD2" s="80"/>
      <c r="AE2" s="80"/>
      <c r="AF2" s="80"/>
      <c r="AG2" s="81"/>
      <c r="AH2" s="82"/>
      <c r="AI2" s="83" t="s">
        <v>217</v>
      </c>
      <c r="AJ2" s="82"/>
      <c r="AK2" s="185"/>
      <c r="AL2" s="185"/>
      <c r="AM2" s="185"/>
      <c r="AN2" s="185"/>
      <c r="AO2" s="185" t="s">
        <v>213</v>
      </c>
      <c r="AP2" s="185"/>
      <c r="AQ2" s="185"/>
      <c r="AR2" s="186"/>
      <c r="AS2" s="187"/>
      <c r="AT2" s="84"/>
      <c r="AU2" s="97" t="s">
        <v>239</v>
      </c>
      <c r="AV2" s="97" t="s">
        <v>219</v>
      </c>
      <c r="AW2" s="102"/>
    </row>
    <row r="3" customFormat="false" ht="9.75" hidden="false" customHeight="true" outlineLevel="0" collapsed="false">
      <c r="A3" s="179"/>
      <c r="B3" s="180"/>
      <c r="C3" s="181"/>
      <c r="D3" s="180"/>
      <c r="E3" s="182"/>
      <c r="F3" s="183"/>
      <c r="G3" s="73"/>
      <c r="H3" s="88" t="s">
        <v>221</v>
      </c>
      <c r="I3" s="188"/>
      <c r="J3" s="89" t="s">
        <v>222</v>
      </c>
      <c r="K3" s="89"/>
      <c r="L3" s="89"/>
      <c r="M3" s="188"/>
      <c r="N3" s="188"/>
      <c r="O3" s="189"/>
      <c r="P3" s="190"/>
      <c r="Q3" s="190"/>
      <c r="R3" s="90" t="s">
        <v>223</v>
      </c>
      <c r="S3" s="189"/>
      <c r="T3" s="91" t="s">
        <v>224</v>
      </c>
      <c r="U3" s="92"/>
      <c r="V3" s="76"/>
      <c r="W3" s="93" t="s">
        <v>222</v>
      </c>
      <c r="X3" s="93"/>
      <c r="Y3" s="93"/>
      <c r="Z3" s="191"/>
      <c r="AA3" s="192" t="s">
        <v>224</v>
      </c>
      <c r="AB3" s="96"/>
      <c r="AC3" s="97" t="s">
        <v>222</v>
      </c>
      <c r="AD3" s="97"/>
      <c r="AE3" s="193"/>
      <c r="AF3" s="194" t="s">
        <v>224</v>
      </c>
      <c r="AG3" s="96"/>
      <c r="AH3" s="99"/>
      <c r="AI3" s="100" t="s">
        <v>224</v>
      </c>
      <c r="AJ3" s="82"/>
      <c r="AK3" s="185"/>
      <c r="AL3" s="185"/>
      <c r="AM3" s="185"/>
      <c r="AN3" s="185"/>
      <c r="AO3" s="185"/>
      <c r="AP3" s="185"/>
      <c r="AQ3" s="185"/>
      <c r="AR3" s="186"/>
      <c r="AS3" s="178"/>
      <c r="AT3" s="101"/>
      <c r="AU3" s="97"/>
      <c r="AV3" s="97"/>
      <c r="AW3" s="102"/>
    </row>
    <row r="4" customFormat="false" ht="9.75" hidden="false" customHeight="true" outlineLevel="0" collapsed="false">
      <c r="A4" s="179"/>
      <c r="B4" s="180"/>
      <c r="C4" s="181"/>
      <c r="D4" s="180"/>
      <c r="E4" s="182"/>
      <c r="F4" s="183"/>
      <c r="G4" s="73"/>
      <c r="H4" s="88"/>
      <c r="I4" s="188"/>
      <c r="J4" s="89"/>
      <c r="K4" s="89"/>
      <c r="L4" s="89"/>
      <c r="M4" s="188"/>
      <c r="N4" s="188"/>
      <c r="O4" s="189"/>
      <c r="P4" s="190"/>
      <c r="Q4" s="190"/>
      <c r="R4" s="90"/>
      <c r="S4" s="189"/>
      <c r="T4" s="91"/>
      <c r="U4" s="92"/>
      <c r="V4" s="76"/>
      <c r="W4" s="93"/>
      <c r="X4" s="93"/>
      <c r="Y4" s="93"/>
      <c r="Z4" s="191"/>
      <c r="AA4" s="192"/>
      <c r="AB4" s="96"/>
      <c r="AC4" s="97"/>
      <c r="AD4" s="97"/>
      <c r="AE4" s="193"/>
      <c r="AF4" s="194"/>
      <c r="AG4" s="96"/>
      <c r="AH4" s="99"/>
      <c r="AI4" s="100"/>
      <c r="AJ4" s="82"/>
      <c r="AK4" s="185"/>
      <c r="AL4" s="185"/>
      <c r="AM4" s="185"/>
      <c r="AN4" s="185"/>
      <c r="AO4" s="185"/>
      <c r="AP4" s="185"/>
      <c r="AQ4" s="185"/>
      <c r="AR4" s="186"/>
      <c r="AS4" s="178"/>
      <c r="AT4" s="101"/>
      <c r="AU4" s="97"/>
      <c r="AV4" s="97"/>
      <c r="AW4" s="102"/>
    </row>
    <row r="5" customFormat="false" ht="9.75" hidden="false" customHeight="true" outlineLevel="0" collapsed="false">
      <c r="A5" s="179"/>
      <c r="B5" s="180"/>
      <c r="C5" s="181"/>
      <c r="D5" s="180"/>
      <c r="E5" s="182"/>
      <c r="F5" s="183"/>
      <c r="G5" s="73"/>
      <c r="H5" s="88"/>
      <c r="I5" s="188"/>
      <c r="J5" s="89"/>
      <c r="K5" s="89"/>
      <c r="L5" s="89"/>
      <c r="M5" s="188"/>
      <c r="N5" s="188"/>
      <c r="O5" s="189"/>
      <c r="P5" s="190"/>
      <c r="Q5" s="190"/>
      <c r="R5" s="90"/>
      <c r="S5" s="189"/>
      <c r="T5" s="91"/>
      <c r="U5" s="92"/>
      <c r="V5" s="76"/>
      <c r="W5" s="93"/>
      <c r="X5" s="93"/>
      <c r="Y5" s="93"/>
      <c r="Z5" s="191"/>
      <c r="AA5" s="192"/>
      <c r="AB5" s="96"/>
      <c r="AC5" s="97"/>
      <c r="AD5" s="97"/>
      <c r="AE5" s="193"/>
      <c r="AF5" s="194"/>
      <c r="AG5" s="96"/>
      <c r="AH5" s="99"/>
      <c r="AI5" s="100"/>
      <c r="AJ5" s="82"/>
      <c r="AK5" s="185"/>
      <c r="AL5" s="185"/>
      <c r="AM5" s="185"/>
      <c r="AN5" s="185"/>
      <c r="AO5" s="185"/>
      <c r="AP5" s="185"/>
      <c r="AQ5" s="185"/>
      <c r="AR5" s="186"/>
      <c r="AS5" s="195"/>
      <c r="AT5" s="102"/>
      <c r="AU5" s="97"/>
      <c r="AV5" s="97"/>
      <c r="AW5" s="102"/>
    </row>
    <row r="6" customFormat="false" ht="9.75" hidden="false" customHeight="true" outlineLevel="0" collapsed="false">
      <c r="A6" s="179"/>
      <c r="B6" s="180"/>
      <c r="C6" s="181"/>
      <c r="D6" s="180"/>
      <c r="E6" s="182"/>
      <c r="F6" s="183"/>
      <c r="G6" s="73"/>
      <c r="H6" s="88"/>
      <c r="I6" s="188"/>
      <c r="J6" s="89"/>
      <c r="K6" s="89"/>
      <c r="L6" s="89"/>
      <c r="M6" s="188"/>
      <c r="N6" s="188"/>
      <c r="O6" s="189"/>
      <c r="P6" s="190"/>
      <c r="Q6" s="190"/>
      <c r="R6" s="90"/>
      <c r="S6" s="189"/>
      <c r="T6" s="91"/>
      <c r="U6" s="92"/>
      <c r="V6" s="76"/>
      <c r="W6" s="93"/>
      <c r="X6" s="93"/>
      <c r="Y6" s="93"/>
      <c r="Z6" s="191"/>
      <c r="AA6" s="192"/>
      <c r="AB6" s="96"/>
      <c r="AC6" s="97"/>
      <c r="AD6" s="97"/>
      <c r="AE6" s="193"/>
      <c r="AF6" s="194"/>
      <c r="AG6" s="96"/>
      <c r="AH6" s="99"/>
      <c r="AI6" s="100"/>
      <c r="AJ6" s="82"/>
      <c r="AK6" s="185"/>
      <c r="AL6" s="185"/>
      <c r="AM6" s="185"/>
      <c r="AN6" s="185"/>
      <c r="AO6" s="185"/>
      <c r="AP6" s="185"/>
      <c r="AQ6" s="185"/>
      <c r="AR6" s="186"/>
      <c r="AS6" s="196"/>
      <c r="AT6" s="104"/>
      <c r="AU6" s="97"/>
      <c r="AV6" s="97"/>
      <c r="AW6" s="102"/>
    </row>
    <row r="7" customFormat="false" ht="24" hidden="false" customHeight="true" outlineLevel="0" collapsed="false">
      <c r="A7" s="179"/>
      <c r="B7" s="180"/>
      <c r="C7" s="181"/>
      <c r="D7" s="180"/>
      <c r="E7" s="182"/>
      <c r="F7" s="183"/>
      <c r="G7" s="197"/>
      <c r="H7" s="88"/>
      <c r="I7" s="188"/>
      <c r="J7" s="105" t="s">
        <v>225</v>
      </c>
      <c r="K7" s="105" t="s">
        <v>226</v>
      </c>
      <c r="L7" s="105" t="s">
        <v>227</v>
      </c>
      <c r="M7" s="188"/>
      <c r="N7" s="188"/>
      <c r="O7" s="189"/>
      <c r="P7" s="190"/>
      <c r="Q7" s="190"/>
      <c r="R7" s="90"/>
      <c r="S7" s="189"/>
      <c r="T7" s="91"/>
      <c r="U7" s="198"/>
      <c r="V7" s="76"/>
      <c r="W7" s="106" t="s">
        <v>225</v>
      </c>
      <c r="X7" s="105" t="s">
        <v>226</v>
      </c>
      <c r="Y7" s="105" t="s">
        <v>227</v>
      </c>
      <c r="Z7" s="191"/>
      <c r="AA7" s="192"/>
      <c r="AB7" s="199"/>
      <c r="AC7" s="106" t="s">
        <v>226</v>
      </c>
      <c r="AD7" s="105" t="s">
        <v>227</v>
      </c>
      <c r="AE7" s="193"/>
      <c r="AF7" s="194"/>
      <c r="AG7" s="96"/>
      <c r="AH7" s="99"/>
      <c r="AI7" s="100"/>
      <c r="AJ7" s="82"/>
      <c r="AK7" s="185"/>
      <c r="AL7" s="185"/>
      <c r="AM7" s="185"/>
      <c r="AN7" s="185"/>
      <c r="AO7" s="185"/>
      <c r="AP7" s="185"/>
      <c r="AQ7" s="185"/>
      <c r="AR7" s="186"/>
      <c r="AS7" s="178"/>
      <c r="AT7" s="101"/>
      <c r="AU7" s="97"/>
      <c r="AV7" s="97"/>
      <c r="AW7" s="102"/>
      <c r="AY7" s="51" t="s">
        <v>213</v>
      </c>
    </row>
    <row r="8" s="111" customFormat="true" ht="47.25" hidden="false" customHeight="true" outlineLevel="0" collapsed="false">
      <c r="A8" s="200"/>
      <c r="B8" s="201" t="n">
        <f aca="false">Benjamins!B14</f>
        <v>9</v>
      </c>
      <c r="C8" s="202"/>
      <c r="D8" s="202"/>
      <c r="E8" s="203"/>
      <c r="F8" s="204"/>
      <c r="G8" s="92"/>
      <c r="I8" s="113" t="s">
        <v>240</v>
      </c>
      <c r="J8" s="112" t="n">
        <f aca="false">Benjamins!I14</f>
        <v>8</v>
      </c>
      <c r="K8" s="113"/>
      <c r="L8" s="113"/>
      <c r="M8" s="113" t="s">
        <v>241</v>
      </c>
      <c r="N8" s="113" t="s">
        <v>242</v>
      </c>
      <c r="O8" s="113" t="s">
        <v>243</v>
      </c>
      <c r="P8" s="113" t="s">
        <v>244</v>
      </c>
      <c r="Q8" s="113" t="s">
        <v>245</v>
      </c>
      <c r="S8" s="205" t="s">
        <v>246</v>
      </c>
      <c r="T8" s="114" t="s">
        <v>213</v>
      </c>
      <c r="U8" s="92"/>
      <c r="V8" s="115"/>
      <c r="W8" s="112" t="n">
        <f aca="false">Benjamins!P14</f>
        <v>0</v>
      </c>
      <c r="X8" s="113"/>
      <c r="Y8" s="114"/>
      <c r="Z8" s="205" t="s">
        <v>246</v>
      </c>
      <c r="AA8" s="206"/>
      <c r="AB8" s="96"/>
      <c r="AC8" s="112" t="n">
        <f aca="false">Benjamins!V14</f>
        <v>8</v>
      </c>
      <c r="AD8" s="113"/>
      <c r="AE8" s="205" t="s">
        <v>247</v>
      </c>
      <c r="AF8" s="114"/>
      <c r="AG8" s="96"/>
      <c r="AH8" s="99"/>
      <c r="AI8" s="117" t="n">
        <f aca="false">Benjamins!AA14</f>
        <v>0</v>
      </c>
      <c r="AJ8" s="99"/>
      <c r="AK8" s="207" t="s">
        <v>248</v>
      </c>
      <c r="AL8" s="208" t="s">
        <v>249</v>
      </c>
      <c r="AM8" s="207" t="s">
        <v>250</v>
      </c>
      <c r="AN8" s="208" t="s">
        <v>251</v>
      </c>
      <c r="AO8" s="119" t="s">
        <v>238</v>
      </c>
      <c r="AP8" s="119" t="s">
        <v>217</v>
      </c>
      <c r="AQ8" s="207" t="s">
        <v>252</v>
      </c>
      <c r="AR8" s="208" t="s">
        <v>253</v>
      </c>
      <c r="AS8" s="209"/>
      <c r="AT8" s="118"/>
      <c r="AU8" s="119"/>
      <c r="AV8" s="119"/>
      <c r="AW8" s="210"/>
    </row>
    <row r="9" customFormat="false" ht="15" hidden="false" customHeight="false" outlineLevel="0" collapsed="false">
      <c r="A9" s="121" t="n">
        <f aca="false">Benjamins!A15</f>
        <v>1</v>
      </c>
      <c r="B9" s="153" t="n">
        <f aca="false">Benjamins!B15</f>
        <v>55753172</v>
      </c>
      <c r="C9" s="211" t="str">
        <f aca="false">Benjamins!C15</f>
        <v>BEAUGEY</v>
      </c>
      <c r="D9" s="138" t="str">
        <f aca="false">Benjamins!D15</f>
        <v>Axel</v>
      </c>
      <c r="E9" s="139" t="str">
        <f aca="false">Benjamins!E15</f>
        <v>AC Verdunoise</v>
      </c>
      <c r="F9" s="212" t="str">
        <f aca="false">Benjamins!F15</f>
        <v>(4)-Benj</v>
      </c>
      <c r="G9" s="213"/>
      <c r="H9" s="142" t="n">
        <f aca="false">Benjamins!H15</f>
        <v>0</v>
      </c>
      <c r="I9" s="214" t="n">
        <f aca="false">5*H9</f>
        <v>0</v>
      </c>
      <c r="J9" s="142" t="n">
        <f aca="false">Benjamins!I15</f>
        <v>0</v>
      </c>
      <c r="K9" s="142" t="n">
        <f aca="false">Benjamins!J15</f>
        <v>0</v>
      </c>
      <c r="L9" s="142" t="n">
        <f aca="false">Benjamins!K15</f>
        <v>0</v>
      </c>
      <c r="M9" s="214" t="n">
        <f aca="false">K9+I9</f>
        <v>0</v>
      </c>
      <c r="N9" s="215" t="str">
        <f aca="false">LEFT((M9/60),1)</f>
        <v>0</v>
      </c>
      <c r="O9" s="215" t="n">
        <f aca="false">M9-(N9*60)</f>
        <v>0</v>
      </c>
      <c r="P9" s="215" t="n">
        <f aca="false">J9+N9</f>
        <v>0</v>
      </c>
      <c r="Q9" s="214" t="n">
        <f aca="false">L9+0</f>
        <v>0</v>
      </c>
      <c r="R9" s="138" t="n">
        <f aca="false">IF(J9&lt;&gt;0,CONCATENATE(IF(P9&gt;9,P9,CONCATENATE(0,P9)),":",IF(O9&gt;9,O9,CONCATENATE(0,O9)),":",IF(Q9&gt;9,Q9,CONCATENATE(0,Q9))," "))</f>
        <v>0</v>
      </c>
      <c r="S9" s="215" t="str">
        <f aca="false">IF(J9&lt;&gt;0,(P9*60)+(O9)+(L9/100)," ")</f>
        <v> </v>
      </c>
      <c r="T9" s="151" t="n">
        <f aca="false">IF(ISERROR(RANK(S9,$S$9:$S$38,1)),0,RANK(S9,$S$9:$S$38,1))</f>
        <v>0</v>
      </c>
      <c r="U9" s="213"/>
      <c r="V9" s="216"/>
      <c r="W9" s="142" t="n">
        <f aca="false">Benjamins!P15</f>
        <v>0</v>
      </c>
      <c r="X9" s="142" t="n">
        <f aca="false">Benjamins!Q15</f>
        <v>0</v>
      </c>
      <c r="Y9" s="142" t="n">
        <f aca="false">Benjamins!R15</f>
        <v>0</v>
      </c>
      <c r="Z9" s="215" t="str">
        <f aca="false">IF((W9*60)+(X9)+(Y9/100)&gt;0,(W9*60)+(X9)+(Y9/100),"")</f>
        <v/>
      </c>
      <c r="AA9" s="217" t="n">
        <f aca="false">IF(ISERROR(RANK(Z9,$Z$9:$Z$38,1)),0,RANK(Z9,$Z$9:$Z$38,1))</f>
        <v>0</v>
      </c>
      <c r="AB9" s="218"/>
      <c r="AC9" s="142" t="n">
        <f aca="false">Benjamins!V15</f>
        <v>0</v>
      </c>
      <c r="AD9" s="142" t="n">
        <f aca="false">Benjamins!W15</f>
        <v>0</v>
      </c>
      <c r="AE9" s="215" t="str">
        <f aca="false">IF(AC9&lt;&gt;0,(AC9+(AD9/100))," ")</f>
        <v> </v>
      </c>
      <c r="AF9" s="151" t="n">
        <f aca="false">IF(ISERROR(RANK(AE9,$AE$9:$AE$38,1)),0,RANK(AE9,$AE$9:$AE$38,1))</f>
        <v>0</v>
      </c>
      <c r="AG9" s="218"/>
      <c r="AH9" s="219"/>
      <c r="AI9" s="142" t="n">
        <f aca="false">Benjamins!AA15</f>
        <v>0</v>
      </c>
      <c r="AJ9" s="220"/>
      <c r="AK9" s="221" t="n">
        <f aca="false">IF($J$8&gt;0,T9,1)</f>
        <v>0</v>
      </c>
      <c r="AL9" s="222" t="n">
        <f aca="false">IF($J$8&gt;0,T9*1.001,1)</f>
        <v>0</v>
      </c>
      <c r="AM9" s="221" t="n">
        <f aca="false">IF($W$8&gt;0,AA9,1)</f>
        <v>1</v>
      </c>
      <c r="AN9" s="222" t="n">
        <f aca="false">IF($W$8&gt;0,AA9*1.001,1)</f>
        <v>1</v>
      </c>
      <c r="AO9" s="223" t="n">
        <f aca="false">IF($AC$8&gt;0,AF9,1)</f>
        <v>0</v>
      </c>
      <c r="AP9" s="223" t="n">
        <f aca="false">IF($AI$8&gt;0,AI9,1)</f>
        <v>1</v>
      </c>
      <c r="AQ9" s="224" t="str">
        <f aca="false">IF((AK9*AM9*AO9*AP9)=0," ",(AK9+AM9+AO9+AP9))</f>
        <v> </v>
      </c>
      <c r="AR9" s="222" t="str">
        <f aca="false">IF((AL9*AN9*AO9*AP9)=0," ",(AL9+AN9+AO9+AP9))</f>
        <v> </v>
      </c>
      <c r="AS9" s="225"/>
      <c r="AT9" s="150"/>
      <c r="AU9" s="151" t="str">
        <f aca="false">IF(ISERROR(RANK(AQ9,AQ$9:$AQ$38,1)),"",RANK(AQ9,$AQ$9:$AQ$38,1))</f>
        <v/>
      </c>
      <c r="AV9" s="151" t="str">
        <f aca="false">IF(ISERROR(RANK(AR9,$AR$9:AR$38,1)),"",RANK(AR9,$AR$9:$AR$38,1))</f>
        <v/>
      </c>
      <c r="AW9" s="226"/>
    </row>
    <row r="10" customFormat="false" ht="15" hidden="false" customHeight="false" outlineLevel="0" collapsed="false">
      <c r="A10" s="121" t="n">
        <f aca="false">Benjamins!A16</f>
        <v>2</v>
      </c>
      <c r="B10" s="153" t="n">
        <f aca="false">Benjamins!B16</f>
        <v>55797091</v>
      </c>
      <c r="C10" s="211" t="str">
        <f aca="false">Benjamins!C16</f>
        <v>BERGERY</v>
      </c>
      <c r="D10" s="138" t="str">
        <f aca="false">Benjamins!D16</f>
        <v>Léon</v>
      </c>
      <c r="E10" s="139" t="str">
        <f aca="false">Benjamins!E16</f>
        <v>VC Louhannais</v>
      </c>
      <c r="F10" s="212" t="str">
        <f aca="false">Benjamins!F16</f>
        <v>(4)-Benj</v>
      </c>
      <c r="G10" s="213"/>
      <c r="H10" s="142" t="n">
        <f aca="false">Benjamins!H16</f>
        <v>0</v>
      </c>
      <c r="I10" s="214" t="n">
        <f aca="false">5*H10</f>
        <v>0</v>
      </c>
      <c r="J10" s="142" t="str">
        <f aca="false">Benjamins!I16</f>
        <v>5</v>
      </c>
      <c r="K10" s="142" t="n">
        <f aca="false">Benjamins!J16</f>
        <v>0</v>
      </c>
      <c r="L10" s="142" t="n">
        <f aca="false">Benjamins!K16</f>
        <v>0</v>
      </c>
      <c r="M10" s="214" t="n">
        <f aca="false">K10+I10</f>
        <v>0</v>
      </c>
      <c r="N10" s="215" t="str">
        <f aca="false">LEFT((M10/60),1)</f>
        <v>0</v>
      </c>
      <c r="O10" s="215" t="n">
        <f aca="false">M10-(N10*60)</f>
        <v>0</v>
      </c>
      <c r="P10" s="215" t="n">
        <f aca="false">J10+N10</f>
        <v>5</v>
      </c>
      <c r="Q10" s="214" t="n">
        <f aca="false">L10+0</f>
        <v>0</v>
      </c>
      <c r="R10" s="138" t="str">
        <f aca="false">IF(J10&lt;&gt;0,CONCATENATE(IF(P10&gt;9,P10,CONCATENATE(0,P10)),":",IF(O10&gt;9,O10,CONCATENATE(0,O10)),":",IF(Q10&gt;9,Q10,CONCATENATE(0,Q10))," "))</f>
        <v>05:00:00 </v>
      </c>
      <c r="S10" s="215" t="n">
        <f aca="false">IF(J10&lt;&gt;0,(P10*60)+(O10)+(L10/100)," ")</f>
        <v>300</v>
      </c>
      <c r="T10" s="151" t="n">
        <f aca="false">IF(ISERROR(RANK(S10,$S$9:$S$38,1)),0,RANK(S10,$S$9:$S$38,1))</f>
        <v>5</v>
      </c>
      <c r="U10" s="213"/>
      <c r="V10" s="216"/>
      <c r="W10" s="142" t="n">
        <f aca="false">Benjamins!P16</f>
        <v>0</v>
      </c>
      <c r="X10" s="142" t="n">
        <f aca="false">Benjamins!Q16</f>
        <v>0</v>
      </c>
      <c r="Y10" s="142" t="n">
        <f aca="false">Benjamins!R16</f>
        <v>0</v>
      </c>
      <c r="Z10" s="215" t="str">
        <f aca="false">IF((W10*60)+(X10)+(Y10/100)&gt;0,(W10*60)+(X10)+(Y10/100),"")</f>
        <v/>
      </c>
      <c r="AA10" s="217" t="n">
        <f aca="false">IF(ISERROR(RANK(Z10,$Z$9:$Z$38,1)),0,RANK(Z10,$Z$9:$Z$38,1))</f>
        <v>0</v>
      </c>
      <c r="AB10" s="218"/>
      <c r="AC10" s="142" t="str">
        <f aca="false">Benjamins!V16</f>
        <v>4</v>
      </c>
      <c r="AD10" s="142" t="n">
        <f aca="false">Benjamins!W16</f>
        <v>0</v>
      </c>
      <c r="AE10" s="215" t="n">
        <f aca="false">IF(AC10&lt;&gt;0,(AC10+(AD10/100))," ")</f>
        <v>4</v>
      </c>
      <c r="AF10" s="151" t="n">
        <f aca="false">IF(ISERROR(RANK(AE10,$AE$9:$AE$38,1)),0,RANK(AE10,$AE$9:$AE$38,1))</f>
        <v>4</v>
      </c>
      <c r="AG10" s="218"/>
      <c r="AH10" s="219"/>
      <c r="AI10" s="142" t="n">
        <f aca="false">Benjamins!AA16</f>
        <v>0</v>
      </c>
      <c r="AJ10" s="220"/>
      <c r="AK10" s="221" t="n">
        <f aca="false">IF($J$8&gt;0,T10,1)</f>
        <v>5</v>
      </c>
      <c r="AL10" s="222" t="n">
        <f aca="false">IF($J$8&gt;0,T10*1.001,1)</f>
        <v>5.005</v>
      </c>
      <c r="AM10" s="221" t="n">
        <f aca="false">IF($W$8&gt;0,AA10,1)</f>
        <v>1</v>
      </c>
      <c r="AN10" s="222" t="n">
        <f aca="false">IF($W$8&gt;0,AA10*1.001,1)</f>
        <v>1</v>
      </c>
      <c r="AO10" s="223" t="n">
        <f aca="false">IF($AC$8&gt;0,AF10,1)</f>
        <v>4</v>
      </c>
      <c r="AP10" s="223" t="n">
        <f aca="false">IF($AI$8&gt;0,AI10,1)</f>
        <v>1</v>
      </c>
      <c r="AQ10" s="224" t="n">
        <f aca="false">IF((AK10*AM10*AO10*AP10)=0," ",(AK10+AM10+AO10+AP10))</f>
        <v>11</v>
      </c>
      <c r="AR10" s="222" t="n">
        <f aca="false">IF((AL10*AN10*AO10*AP10)=0," ",(AL10+AN10+AO10+AP10))</f>
        <v>11.005</v>
      </c>
      <c r="AS10" s="225"/>
      <c r="AT10" s="150"/>
      <c r="AU10" s="151" t="n">
        <f aca="false">IF(ISERROR(RANK(AQ10,AQ$9:$AQ$38,1)),"",RANK(AQ10,$AQ$9:$AQ$38,1))</f>
        <v>4</v>
      </c>
      <c r="AV10" s="151" t="n">
        <f aca="false">IF(ISERROR(RANK(AR10,$AR$9:AR$38,1)),"",RANK(AR10,$AR$9:$AR$38,1))</f>
        <v>5</v>
      </c>
      <c r="AW10" s="226"/>
    </row>
    <row r="11" customFormat="false" ht="15" hidden="false" customHeight="false" outlineLevel="0" collapsed="false">
      <c r="A11" s="121" t="n">
        <f aca="false">Benjamins!A17</f>
        <v>3</v>
      </c>
      <c r="B11" s="153" t="n">
        <f aca="false">Benjamins!B17</f>
        <v>890760</v>
      </c>
      <c r="C11" s="211" t="str">
        <f aca="false">Benjamins!C17</f>
        <v>BONIN</v>
      </c>
      <c r="D11" s="138" t="str">
        <f aca="false">Benjamins!D17</f>
        <v>Justin</v>
      </c>
      <c r="E11" s="139" t="str">
        <f aca="false">Benjamins!E17</f>
        <v>CC San Martinois</v>
      </c>
      <c r="F11" s="212" t="str">
        <f aca="false">Benjamins!F17</f>
        <v>(4)-Benj</v>
      </c>
      <c r="G11" s="213"/>
      <c r="H11" s="142" t="n">
        <f aca="false">Benjamins!H17</f>
        <v>0</v>
      </c>
      <c r="I11" s="214" t="n">
        <f aca="false">5*H11</f>
        <v>0</v>
      </c>
      <c r="J11" s="142" t="str">
        <f aca="false">Benjamins!I17</f>
        <v>4</v>
      </c>
      <c r="K11" s="142" t="n">
        <f aca="false">Benjamins!J17</f>
        <v>0</v>
      </c>
      <c r="L11" s="142" t="n">
        <f aca="false">Benjamins!K17</f>
        <v>0</v>
      </c>
      <c r="M11" s="214" t="n">
        <f aca="false">K11+I11</f>
        <v>0</v>
      </c>
      <c r="N11" s="215" t="str">
        <f aca="false">LEFT((M11/60),1)</f>
        <v>0</v>
      </c>
      <c r="O11" s="215" t="n">
        <f aca="false">M11-(N11*60)</f>
        <v>0</v>
      </c>
      <c r="P11" s="215" t="n">
        <f aca="false">J11+N11</f>
        <v>4</v>
      </c>
      <c r="Q11" s="214" t="n">
        <f aca="false">L11+0</f>
        <v>0</v>
      </c>
      <c r="R11" s="138" t="str">
        <f aca="false">IF(J11&lt;&gt;0,CONCATENATE(IF(P11&gt;9,P11,CONCATENATE(0,P11)),":",IF(O11&gt;9,O11,CONCATENATE(0,O11)),":",IF(Q11&gt;9,Q11,CONCATENATE(0,Q11))," "))</f>
        <v>04:00:00 </v>
      </c>
      <c r="S11" s="215" t="n">
        <f aca="false">IF(J11&lt;&gt;0,(P11*60)+(O11)+(L11/100)," ")</f>
        <v>240</v>
      </c>
      <c r="T11" s="151" t="n">
        <f aca="false">IF(ISERROR(RANK(S11,$S$9:$S$38,1)),0,RANK(S11,$S$9:$S$38,1))</f>
        <v>4</v>
      </c>
      <c r="U11" s="213"/>
      <c r="V11" s="216"/>
      <c r="W11" s="142" t="n">
        <f aca="false">Benjamins!P17</f>
        <v>0</v>
      </c>
      <c r="X11" s="142" t="n">
        <f aca="false">Benjamins!Q17</f>
        <v>0</v>
      </c>
      <c r="Y11" s="142" t="n">
        <f aca="false">Benjamins!R17</f>
        <v>0</v>
      </c>
      <c r="Z11" s="215" t="str">
        <f aca="false">IF((W11*60)+(X11)+(Y11/100)&gt;0,(W11*60)+(X11)+(Y11/100),"")</f>
        <v/>
      </c>
      <c r="AA11" s="217" t="n">
        <f aca="false">IF(ISERROR(RANK(Z11,$Z$9:$Z$38,1)),0,RANK(Z11,$Z$9:$Z$38,1))</f>
        <v>0</v>
      </c>
      <c r="AB11" s="218"/>
      <c r="AC11" s="142" t="str">
        <f aca="false">Benjamins!V17</f>
        <v>5</v>
      </c>
      <c r="AD11" s="142" t="n">
        <f aca="false">Benjamins!W17</f>
        <v>0</v>
      </c>
      <c r="AE11" s="215" t="n">
        <f aca="false">IF(AC11&lt;&gt;0,(AC11+(AD11/100))," ")</f>
        <v>5</v>
      </c>
      <c r="AF11" s="151" t="n">
        <f aca="false">IF(ISERROR(RANK(AE11,$AE$9:$AE$38,1)),0,RANK(AE11,$AE$9:$AE$38,1))</f>
        <v>5</v>
      </c>
      <c r="AG11" s="218"/>
      <c r="AH11" s="219"/>
      <c r="AI11" s="142" t="n">
        <f aca="false">Benjamins!AA17</f>
        <v>0</v>
      </c>
      <c r="AJ11" s="220"/>
      <c r="AK11" s="221" t="n">
        <f aca="false">IF($J$8&gt;0,T11,1)</f>
        <v>4</v>
      </c>
      <c r="AL11" s="222" t="n">
        <f aca="false">IF($J$8&gt;0,T11*1.001,1)</f>
        <v>4.004</v>
      </c>
      <c r="AM11" s="221" t="n">
        <f aca="false">IF($W$8&gt;0,AA11,1)</f>
        <v>1</v>
      </c>
      <c r="AN11" s="222" t="n">
        <f aca="false">IF($W$8&gt;0,AA11*1.001,1)</f>
        <v>1</v>
      </c>
      <c r="AO11" s="223" t="n">
        <f aca="false">IF($AC$8&gt;0,AF11,1)</f>
        <v>5</v>
      </c>
      <c r="AP11" s="223" t="n">
        <f aca="false">IF($AI$8&gt;0,AI11,1)</f>
        <v>1</v>
      </c>
      <c r="AQ11" s="224" t="n">
        <f aca="false">IF((AK11*AM11*AO11*AP11)=0," ",(AK11+AM11+AO11+AP11))</f>
        <v>11</v>
      </c>
      <c r="AR11" s="222" t="n">
        <f aca="false">IF((AL11*AN11*AO11*AP11)=0," ",(AL11+AN11+AO11+AP11))</f>
        <v>11.004</v>
      </c>
      <c r="AS11" s="225"/>
      <c r="AT11" s="150"/>
      <c r="AU11" s="151" t="n">
        <f aca="false">IF(ISERROR(RANK(AQ11,AQ$9:$AQ$38,1)),"",RANK(AQ11,$AQ$9:$AQ$38,1))</f>
        <v>4</v>
      </c>
      <c r="AV11" s="151" t="n">
        <f aca="false">IF(ISERROR(RANK(AR11,$AR$9:AR$38,1)),"",RANK(AR11,$AR$9:$AR$38,1))</f>
        <v>4</v>
      </c>
      <c r="AW11" s="226"/>
    </row>
    <row r="12" customFormat="false" ht="15" hidden="false" customHeight="false" outlineLevel="0" collapsed="false">
      <c r="A12" s="121" t="n">
        <f aca="false">Benjamins!A18</f>
        <v>4</v>
      </c>
      <c r="B12" s="153" t="n">
        <f aca="false">Benjamins!B18</f>
        <v>857143</v>
      </c>
      <c r="C12" s="211" t="str">
        <f aca="false">Benjamins!C18</f>
        <v>CALBRIS</v>
      </c>
      <c r="D12" s="138" t="str">
        <f aca="false">Benjamins!D18</f>
        <v>Nina</v>
      </c>
      <c r="E12" s="139" t="str">
        <f aca="false">Benjamins!E18</f>
        <v>AC Verdunoise</v>
      </c>
      <c r="F12" s="212" t="str">
        <f aca="false">Benjamins!F18</f>
        <v>(4)-Benj</v>
      </c>
      <c r="G12" s="213"/>
      <c r="H12" s="142" t="n">
        <f aca="false">Benjamins!H18</f>
        <v>0</v>
      </c>
      <c r="I12" s="214" t="n">
        <f aca="false">5*H12</f>
        <v>0</v>
      </c>
      <c r="J12" s="142" t="str">
        <f aca="false">Benjamins!I18</f>
        <v>7</v>
      </c>
      <c r="K12" s="142" t="n">
        <f aca="false">Benjamins!J18</f>
        <v>0</v>
      </c>
      <c r="L12" s="142" t="n">
        <f aca="false">Benjamins!K18</f>
        <v>0</v>
      </c>
      <c r="M12" s="214" t="n">
        <f aca="false">K12+I12</f>
        <v>0</v>
      </c>
      <c r="N12" s="215" t="str">
        <f aca="false">LEFT((M12/60),1)</f>
        <v>0</v>
      </c>
      <c r="O12" s="215" t="n">
        <f aca="false">M12-(N12*60)</f>
        <v>0</v>
      </c>
      <c r="P12" s="215" t="n">
        <f aca="false">J12+N12</f>
        <v>7</v>
      </c>
      <c r="Q12" s="214" t="n">
        <f aca="false">L12+0</f>
        <v>0</v>
      </c>
      <c r="R12" s="138" t="str">
        <f aca="false">IF(J12&lt;&gt;0,CONCATENATE(IF(P12&gt;9,P12,CONCATENATE(0,P12)),":",IF(O12&gt;9,O12,CONCATENATE(0,O12)),":",IF(Q12&gt;9,Q12,CONCATENATE(0,Q12))," "))</f>
        <v>07:00:00 </v>
      </c>
      <c r="S12" s="215" t="n">
        <f aca="false">IF(J12&lt;&gt;0,(P12*60)+(O12)+(L12/100)," ")</f>
        <v>420</v>
      </c>
      <c r="T12" s="151" t="n">
        <f aca="false">IF(ISERROR(RANK(S12,$S$9:$S$38,1)),0,RANK(S12,$S$9:$S$38,1))</f>
        <v>7</v>
      </c>
      <c r="U12" s="213"/>
      <c r="V12" s="216"/>
      <c r="W12" s="142" t="n">
        <f aca="false">Benjamins!P18</f>
        <v>0</v>
      </c>
      <c r="X12" s="142" t="n">
        <f aca="false">Benjamins!Q18</f>
        <v>0</v>
      </c>
      <c r="Y12" s="142" t="n">
        <f aca="false">Benjamins!R18</f>
        <v>0</v>
      </c>
      <c r="Z12" s="215" t="str">
        <f aca="false">IF((W12*60)+(X12)+(Y12/100)&gt;0,(W12*60)+(X12)+(Y12/100),"")</f>
        <v/>
      </c>
      <c r="AA12" s="217" t="n">
        <f aca="false">IF(ISERROR(RANK(Z12,$Z$9:$Z$38,1)),0,RANK(Z12,$Z$9:$Z$38,1))</f>
        <v>0</v>
      </c>
      <c r="AB12" s="218"/>
      <c r="AC12" s="142" t="str">
        <f aca="false">Benjamins!V18</f>
        <v>8</v>
      </c>
      <c r="AD12" s="142" t="n">
        <f aca="false">Benjamins!W18</f>
        <v>0</v>
      </c>
      <c r="AE12" s="215" t="n">
        <f aca="false">IF(AC12&lt;&gt;0,(AC12+(AD12/100))," ")</f>
        <v>8</v>
      </c>
      <c r="AF12" s="151" t="n">
        <f aca="false">IF(ISERROR(RANK(AE12,$AE$9:$AE$38,1)),0,RANK(AE12,$AE$9:$AE$38,1))</f>
        <v>8</v>
      </c>
      <c r="AG12" s="218"/>
      <c r="AH12" s="219"/>
      <c r="AI12" s="142" t="n">
        <f aca="false">Benjamins!AA18</f>
        <v>0</v>
      </c>
      <c r="AJ12" s="220"/>
      <c r="AK12" s="221" t="n">
        <f aca="false">IF($J$8&gt;0,T12,1)</f>
        <v>7</v>
      </c>
      <c r="AL12" s="222" t="n">
        <f aca="false">IF($J$8&gt;0,T12*1.001,1)</f>
        <v>7.007</v>
      </c>
      <c r="AM12" s="221" t="n">
        <f aca="false">IF($W$8&gt;0,AA12,1)</f>
        <v>1</v>
      </c>
      <c r="AN12" s="222" t="n">
        <f aca="false">IF($W$8&gt;0,AA12*1.001,1)</f>
        <v>1</v>
      </c>
      <c r="AO12" s="223" t="n">
        <f aca="false">IF($AC$8&gt;0,AF12,1)</f>
        <v>8</v>
      </c>
      <c r="AP12" s="223" t="n">
        <f aca="false">IF($AI$8&gt;0,AI12,1)</f>
        <v>1</v>
      </c>
      <c r="AQ12" s="224" t="n">
        <f aca="false">IF((AK12*AM12*AO12*AP12)=0," ",(AK12+AM12+AO12+AP12))</f>
        <v>17</v>
      </c>
      <c r="AR12" s="222" t="n">
        <f aca="false">IF((AL12*AN12*AO12*AP12)=0," ",(AL12+AN12+AO12+AP12))</f>
        <v>17.007</v>
      </c>
      <c r="AS12" s="225"/>
      <c r="AT12" s="150"/>
      <c r="AU12" s="151" t="n">
        <f aca="false">IF(ISERROR(RANK(AQ12,AQ$9:$AQ$38,1)),"",RANK(AQ12,$AQ$9:$AQ$38,1))</f>
        <v>7</v>
      </c>
      <c r="AV12" s="151" t="n">
        <f aca="false">IF(ISERROR(RANK(AR12,$AR$9:AR$38,1)),"",RANK(AR12,$AR$9:$AR$38,1))</f>
        <v>7</v>
      </c>
      <c r="AW12" s="226"/>
    </row>
    <row r="13" customFormat="false" ht="15" hidden="false" customHeight="false" outlineLevel="0" collapsed="false">
      <c r="A13" s="121" t="n">
        <f aca="false">Benjamins!A19</f>
        <v>5</v>
      </c>
      <c r="B13" s="153" t="n">
        <f aca="false">Benjamins!B19</f>
        <v>55758115</v>
      </c>
      <c r="C13" s="211" t="str">
        <f aca="false">Benjamins!C19</f>
        <v>DEVAUX FLEURY</v>
      </c>
      <c r="D13" s="138" t="str">
        <f aca="false">Benjamins!D19</f>
        <v>Léane</v>
      </c>
      <c r="E13" s="139" t="str">
        <f aca="false">Benjamins!E19</f>
        <v>VS Joncynois</v>
      </c>
      <c r="F13" s="212" t="str">
        <f aca="false">Benjamins!F19</f>
        <v>(4)-Benj</v>
      </c>
      <c r="G13" s="213"/>
      <c r="H13" s="142" t="n">
        <f aca="false">Benjamins!H19</f>
        <v>0</v>
      </c>
      <c r="I13" s="214" t="n">
        <f aca="false">5*H13</f>
        <v>0</v>
      </c>
      <c r="J13" s="142" t="str">
        <f aca="false">Benjamins!I19</f>
        <v>2</v>
      </c>
      <c r="K13" s="142" t="n">
        <f aca="false">Benjamins!J19</f>
        <v>0</v>
      </c>
      <c r="L13" s="142" t="n">
        <f aca="false">Benjamins!K19</f>
        <v>0</v>
      </c>
      <c r="M13" s="214" t="n">
        <f aca="false">K13+I13</f>
        <v>0</v>
      </c>
      <c r="N13" s="215" t="str">
        <f aca="false">LEFT((M13/60),1)</f>
        <v>0</v>
      </c>
      <c r="O13" s="215" t="n">
        <f aca="false">M13-(N13*60)</f>
        <v>0</v>
      </c>
      <c r="P13" s="215" t="n">
        <f aca="false">J13+N13</f>
        <v>2</v>
      </c>
      <c r="Q13" s="214" t="n">
        <f aca="false">L13+0</f>
        <v>0</v>
      </c>
      <c r="R13" s="138" t="str">
        <f aca="false">IF(J13&lt;&gt;0,CONCATENATE(IF(P13&gt;9,P13,CONCATENATE(0,P13)),":",IF(O13&gt;9,O13,CONCATENATE(0,O13)),":",IF(Q13&gt;9,Q13,CONCATENATE(0,Q13))," "))</f>
        <v>02:00:00 </v>
      </c>
      <c r="S13" s="215" t="n">
        <f aca="false">IF(J13&lt;&gt;0,(P13*60)+(O13)+(L13/100)," ")</f>
        <v>120</v>
      </c>
      <c r="T13" s="151" t="n">
        <f aca="false">IF(ISERROR(RANK(S13,$S$9:$S$38,1)),0,RANK(S13,$S$9:$S$38,1))</f>
        <v>2</v>
      </c>
      <c r="U13" s="213"/>
      <c r="V13" s="216"/>
      <c r="W13" s="142" t="n">
        <f aca="false">Benjamins!P19</f>
        <v>0</v>
      </c>
      <c r="X13" s="142" t="n">
        <f aca="false">Benjamins!Q19</f>
        <v>0</v>
      </c>
      <c r="Y13" s="142" t="n">
        <f aca="false">Benjamins!R19</f>
        <v>0</v>
      </c>
      <c r="Z13" s="215" t="str">
        <f aca="false">IF((W13*60)+(X13)+(Y13/100)&gt;0,(W13*60)+(X13)+(Y13/100),"")</f>
        <v/>
      </c>
      <c r="AA13" s="217" t="n">
        <f aca="false">IF(ISERROR(RANK(Z13,$Z$9:$Z$38,1)),0,RANK(Z13,$Z$9:$Z$38,1))</f>
        <v>0</v>
      </c>
      <c r="AB13" s="218"/>
      <c r="AC13" s="142" t="str">
        <f aca="false">Benjamins!V19</f>
        <v>3</v>
      </c>
      <c r="AD13" s="142" t="n">
        <f aca="false">Benjamins!W19</f>
        <v>0</v>
      </c>
      <c r="AE13" s="215" t="n">
        <f aca="false">IF(AC13&lt;&gt;0,(AC13+(AD13/100))," ")</f>
        <v>3</v>
      </c>
      <c r="AF13" s="151" t="n">
        <f aca="false">IF(ISERROR(RANK(AE13,$AE$9:$AE$38,1)),0,RANK(AE13,$AE$9:$AE$38,1))</f>
        <v>3</v>
      </c>
      <c r="AG13" s="218"/>
      <c r="AH13" s="219"/>
      <c r="AI13" s="142" t="n">
        <f aca="false">Benjamins!AA19</f>
        <v>0</v>
      </c>
      <c r="AJ13" s="220"/>
      <c r="AK13" s="221" t="n">
        <f aca="false">IF($J$8&gt;0,T13,1)</f>
        <v>2</v>
      </c>
      <c r="AL13" s="222" t="n">
        <f aca="false">IF($J$8&gt;0,T13*1.001,1)</f>
        <v>2.002</v>
      </c>
      <c r="AM13" s="221" t="n">
        <f aca="false">IF($W$8&gt;0,AA13,1)</f>
        <v>1</v>
      </c>
      <c r="AN13" s="222" t="n">
        <f aca="false">IF($W$8&gt;0,AA13*1.001,1)</f>
        <v>1</v>
      </c>
      <c r="AO13" s="223" t="n">
        <f aca="false">IF($AC$8&gt;0,AF13,1)</f>
        <v>3</v>
      </c>
      <c r="AP13" s="223" t="n">
        <f aca="false">IF($AI$8&gt;0,AI13,1)</f>
        <v>1</v>
      </c>
      <c r="AQ13" s="224" t="n">
        <f aca="false">IF((AK13*AM13*AO13*AP13)=0," ",(AK13+AM13+AO13+AP13))</f>
        <v>7</v>
      </c>
      <c r="AR13" s="222" t="n">
        <f aca="false">IF((AL13*AN13*AO13*AP13)=0," ",(AL13+AN13+AO13+AP13))</f>
        <v>7.002</v>
      </c>
      <c r="AS13" s="225"/>
      <c r="AT13" s="150"/>
      <c r="AU13" s="151" t="n">
        <f aca="false">IF(ISERROR(RANK(AQ13,AQ$9:$AQ$38,1)),"",RANK(AQ13,$AQ$9:$AQ$38,1))</f>
        <v>2</v>
      </c>
      <c r="AV13" s="151" t="n">
        <f aca="false">IF(ISERROR(RANK(AR13,$AR$9:AR$38,1)),"",RANK(AR13,$AR$9:$AR$38,1))</f>
        <v>2</v>
      </c>
      <c r="AW13" s="226"/>
    </row>
    <row r="14" customFormat="false" ht="15" hidden="false" customHeight="false" outlineLevel="0" collapsed="false">
      <c r="A14" s="121" t="n">
        <f aca="false">Benjamins!A20</f>
        <v>6</v>
      </c>
      <c r="B14" s="153" t="n">
        <f aca="false">Benjamins!B20</f>
        <v>55714099</v>
      </c>
      <c r="C14" s="211" t="str">
        <f aca="false">Benjamins!C20</f>
        <v>DEVEYER</v>
      </c>
      <c r="D14" s="138" t="str">
        <f aca="false">Benjamins!D20</f>
        <v>Sully</v>
      </c>
      <c r="E14" s="139" t="str">
        <f aca="false">Benjamins!E20</f>
        <v>VS Joncynois</v>
      </c>
      <c r="F14" s="212" t="str">
        <f aca="false">Benjamins!F20</f>
        <v>(4)-Benj</v>
      </c>
      <c r="G14" s="213"/>
      <c r="H14" s="142" t="n">
        <f aca="false">Benjamins!H20</f>
        <v>0</v>
      </c>
      <c r="I14" s="214" t="n">
        <f aca="false">5*H14</f>
        <v>0</v>
      </c>
      <c r="J14" s="142" t="str">
        <f aca="false">Benjamins!I20</f>
        <v>1</v>
      </c>
      <c r="K14" s="142" t="n">
        <f aca="false">Benjamins!J20</f>
        <v>0</v>
      </c>
      <c r="L14" s="142" t="n">
        <f aca="false">Benjamins!K20</f>
        <v>0</v>
      </c>
      <c r="M14" s="214" t="n">
        <f aca="false">K14+I14</f>
        <v>0</v>
      </c>
      <c r="N14" s="215" t="str">
        <f aca="false">LEFT((M14/60),1)</f>
        <v>0</v>
      </c>
      <c r="O14" s="215" t="n">
        <f aca="false">M14-(N14*60)</f>
        <v>0</v>
      </c>
      <c r="P14" s="215" t="n">
        <f aca="false">J14+N14</f>
        <v>1</v>
      </c>
      <c r="Q14" s="214" t="n">
        <f aca="false">L14+0</f>
        <v>0</v>
      </c>
      <c r="R14" s="138" t="str">
        <f aca="false">IF(J14&lt;&gt;0,CONCATENATE(IF(P14&gt;9,P14,CONCATENATE(0,P14)),":",IF(O14&gt;9,O14,CONCATENATE(0,O14)),":",IF(Q14&gt;9,Q14,CONCATENATE(0,Q14))," "))</f>
        <v>01:00:00 </v>
      </c>
      <c r="S14" s="215" t="n">
        <f aca="false">IF(J14&lt;&gt;0,(P14*60)+(O14)+(L14/100)," ")</f>
        <v>60</v>
      </c>
      <c r="T14" s="151" t="n">
        <f aca="false">IF(ISERROR(RANK(S14,$S$9:$S$38,1)),0,RANK(S14,$S$9:$S$38,1))</f>
        <v>1</v>
      </c>
      <c r="U14" s="213"/>
      <c r="V14" s="216"/>
      <c r="W14" s="142" t="n">
        <f aca="false">Benjamins!P20</f>
        <v>0</v>
      </c>
      <c r="X14" s="142" t="n">
        <f aca="false">Benjamins!Q20</f>
        <v>0</v>
      </c>
      <c r="Y14" s="142" t="n">
        <f aca="false">Benjamins!R20</f>
        <v>0</v>
      </c>
      <c r="Z14" s="215" t="str">
        <f aca="false">IF((W14*60)+(X14)+(Y14/100)&gt;0,(W14*60)+(X14)+(Y14/100),"")</f>
        <v/>
      </c>
      <c r="AA14" s="217" t="n">
        <f aca="false">IF(ISERROR(RANK(Z14,$Z$9:$Z$38,1)),0,RANK(Z14,$Z$9:$Z$38,1))</f>
        <v>0</v>
      </c>
      <c r="AB14" s="218"/>
      <c r="AC14" s="142" t="str">
        <f aca="false">Benjamins!V20</f>
        <v>1</v>
      </c>
      <c r="AD14" s="142" t="n">
        <f aca="false">Benjamins!W20</f>
        <v>0</v>
      </c>
      <c r="AE14" s="215" t="n">
        <f aca="false">IF(AC14&lt;&gt;0,(AC14+(AD14/100))," ")</f>
        <v>1</v>
      </c>
      <c r="AF14" s="151" t="n">
        <f aca="false">IF(ISERROR(RANK(AE14,$AE$9:$AE$38,1)),0,RANK(AE14,$AE$9:$AE$38,1))</f>
        <v>1</v>
      </c>
      <c r="AG14" s="218"/>
      <c r="AH14" s="219"/>
      <c r="AI14" s="142" t="n">
        <f aca="false">Benjamins!AA20</f>
        <v>0</v>
      </c>
      <c r="AJ14" s="220"/>
      <c r="AK14" s="221" t="n">
        <f aca="false">IF($J$8&gt;0,T14,1)</f>
        <v>1</v>
      </c>
      <c r="AL14" s="222" t="n">
        <f aca="false">IF($J$8&gt;0,T14*1.001,1)</f>
        <v>1.001</v>
      </c>
      <c r="AM14" s="221" t="n">
        <f aca="false">IF($W$8&gt;0,AA14,1)</f>
        <v>1</v>
      </c>
      <c r="AN14" s="222" t="n">
        <f aca="false">IF($W$8&gt;0,AA14*1.001,1)</f>
        <v>1</v>
      </c>
      <c r="AO14" s="223" t="n">
        <f aca="false">IF($AC$8&gt;0,AF14,1)</f>
        <v>1</v>
      </c>
      <c r="AP14" s="223" t="n">
        <f aca="false">IF($AI$8&gt;0,AI14,1)</f>
        <v>1</v>
      </c>
      <c r="AQ14" s="224" t="n">
        <f aca="false">IF((AK14*AM14*AO14*AP14)=0," ",(AK14+AM14+AO14+AP14))</f>
        <v>4</v>
      </c>
      <c r="AR14" s="222" t="n">
        <f aca="false">IF((AL14*AN14*AO14*AP14)=0," ",(AL14+AN14+AO14+AP14))</f>
        <v>4.001</v>
      </c>
      <c r="AS14" s="225"/>
      <c r="AT14" s="150"/>
      <c r="AU14" s="151" t="n">
        <f aca="false">IF(ISERROR(RANK(AQ14,AQ$9:$AQ$38,1)),"",RANK(AQ14,$AQ$9:$AQ$38,1))</f>
        <v>1</v>
      </c>
      <c r="AV14" s="151" t="n">
        <f aca="false">IF(ISERROR(RANK(AR14,$AR$9:AR$38,1)),"",RANK(AR14,$AR$9:$AR$38,1))</f>
        <v>1</v>
      </c>
      <c r="AW14" s="226"/>
    </row>
    <row r="15" customFormat="false" ht="15" hidden="false" customHeight="false" outlineLevel="0" collapsed="false">
      <c r="A15" s="121" t="n">
        <f aca="false">Benjamins!A21</f>
        <v>7</v>
      </c>
      <c r="B15" s="153" t="n">
        <f aca="false">Benjamins!B21</f>
        <v>55710415</v>
      </c>
      <c r="C15" s="211" t="str">
        <f aca="false">Benjamins!C21</f>
        <v>DRILLIEN</v>
      </c>
      <c r="D15" s="138" t="str">
        <f aca="false">Benjamins!D21</f>
        <v>Lazarine</v>
      </c>
      <c r="E15" s="139" t="str">
        <f aca="false">Benjamins!E21</f>
        <v>VS Joncynois</v>
      </c>
      <c r="F15" s="212" t="str">
        <f aca="false">Benjamins!F21</f>
        <v>(4)-Benj</v>
      </c>
      <c r="G15" s="213"/>
      <c r="H15" s="142" t="n">
        <f aca="false">Benjamins!H21</f>
        <v>0</v>
      </c>
      <c r="I15" s="214" t="n">
        <f aca="false">5*H15</f>
        <v>0</v>
      </c>
      <c r="J15" s="142" t="str">
        <f aca="false">Benjamins!I21</f>
        <v>6</v>
      </c>
      <c r="K15" s="142" t="n">
        <f aca="false">Benjamins!J21</f>
        <v>0</v>
      </c>
      <c r="L15" s="142" t="n">
        <f aca="false">Benjamins!K21</f>
        <v>0</v>
      </c>
      <c r="M15" s="214" t="n">
        <f aca="false">K15+I15</f>
        <v>0</v>
      </c>
      <c r="N15" s="215" t="str">
        <f aca="false">LEFT((M15/60),1)</f>
        <v>0</v>
      </c>
      <c r="O15" s="215" t="n">
        <f aca="false">M15-(N15*60)</f>
        <v>0</v>
      </c>
      <c r="P15" s="215" t="n">
        <f aca="false">J15+N15</f>
        <v>6</v>
      </c>
      <c r="Q15" s="214" t="n">
        <f aca="false">L15+0</f>
        <v>0</v>
      </c>
      <c r="R15" s="138" t="str">
        <f aca="false">IF(J15&lt;&gt;0,CONCATENATE(IF(P15&gt;9,P15,CONCATENATE(0,P15)),":",IF(O15&gt;9,O15,CONCATENATE(0,O15)),":",IF(Q15&gt;9,Q15,CONCATENATE(0,Q15))," "))</f>
        <v>06:00:00 </v>
      </c>
      <c r="S15" s="215" t="n">
        <f aca="false">IF(J15&lt;&gt;0,(P15*60)+(O15)+(L15/100)," ")</f>
        <v>360</v>
      </c>
      <c r="T15" s="151" t="n">
        <f aca="false">IF(ISERROR(RANK(S15,$S$9:$S$38,1)),0,RANK(S15,$S$9:$S$38,1))</f>
        <v>6</v>
      </c>
      <c r="U15" s="213"/>
      <c r="V15" s="216"/>
      <c r="W15" s="142" t="n">
        <f aca="false">Benjamins!P21</f>
        <v>0</v>
      </c>
      <c r="X15" s="142" t="n">
        <f aca="false">Benjamins!Q21</f>
        <v>0</v>
      </c>
      <c r="Y15" s="142" t="n">
        <f aca="false">Benjamins!R21</f>
        <v>0</v>
      </c>
      <c r="Z15" s="215" t="str">
        <f aca="false">IF((W15*60)+(X15)+(Y15/100)&gt;0,(W15*60)+(X15)+(Y15/100),"")</f>
        <v/>
      </c>
      <c r="AA15" s="217" t="n">
        <f aca="false">IF(ISERROR(RANK(Z15,$Z$9:$Z$38,1)),0,RANK(Z15,$Z$9:$Z$38,1))</f>
        <v>0</v>
      </c>
      <c r="AB15" s="218"/>
      <c r="AC15" s="142" t="str">
        <f aca="false">Benjamins!V21</f>
        <v>6</v>
      </c>
      <c r="AD15" s="142" t="n">
        <f aca="false">Benjamins!W21</f>
        <v>0</v>
      </c>
      <c r="AE15" s="215" t="n">
        <f aca="false">IF(AC15&lt;&gt;0,(AC15+(AD15/100))," ")</f>
        <v>6</v>
      </c>
      <c r="AF15" s="151" t="n">
        <f aca="false">IF(ISERROR(RANK(AE15,$AE$9:$AE$38,1)),0,RANK(AE15,$AE$9:$AE$38,1))</f>
        <v>6</v>
      </c>
      <c r="AG15" s="218"/>
      <c r="AH15" s="219"/>
      <c r="AI15" s="142" t="n">
        <f aca="false">Benjamins!AA21</f>
        <v>0</v>
      </c>
      <c r="AJ15" s="220"/>
      <c r="AK15" s="221" t="n">
        <f aca="false">IF($J$8&gt;0,T15,1)</f>
        <v>6</v>
      </c>
      <c r="AL15" s="222" t="n">
        <f aca="false">IF($J$8&gt;0,T15*1.001,1)</f>
        <v>6.006</v>
      </c>
      <c r="AM15" s="221" t="n">
        <f aca="false">IF($W$8&gt;0,AA15,1)</f>
        <v>1</v>
      </c>
      <c r="AN15" s="222" t="n">
        <f aca="false">IF($W$8&gt;0,AA15*1.001,1)</f>
        <v>1</v>
      </c>
      <c r="AO15" s="223" t="n">
        <f aca="false">IF($AC$8&gt;0,AF15,1)</f>
        <v>6</v>
      </c>
      <c r="AP15" s="223" t="n">
        <f aca="false">IF($AI$8&gt;0,AI15,1)</f>
        <v>1</v>
      </c>
      <c r="AQ15" s="224" t="n">
        <f aca="false">IF((AK15*AM15*AO15*AP15)=0," ",(AK15+AM15+AO15+AP15))</f>
        <v>14</v>
      </c>
      <c r="AR15" s="222" t="n">
        <f aca="false">IF((AL15*AN15*AO15*AP15)=0," ",(AL15+AN15+AO15+AP15))</f>
        <v>14.006</v>
      </c>
      <c r="AS15" s="225"/>
      <c r="AT15" s="150"/>
      <c r="AU15" s="151" t="n">
        <f aca="false">IF(ISERROR(RANK(AQ15,AQ$9:$AQ$38,1)),"",RANK(AQ15,$AQ$9:$AQ$38,1))</f>
        <v>6</v>
      </c>
      <c r="AV15" s="151" t="n">
        <f aca="false">IF(ISERROR(RANK(AR15,$AR$9:AR$38,1)),"",RANK(AR15,$AR$9:$AR$38,1))</f>
        <v>6</v>
      </c>
      <c r="AW15" s="226"/>
    </row>
    <row r="16" customFormat="false" ht="15" hidden="false" customHeight="false" outlineLevel="0" collapsed="false">
      <c r="A16" s="121" t="n">
        <f aca="false">Benjamins!A22</f>
        <v>8</v>
      </c>
      <c r="B16" s="153" t="n">
        <f aca="false">Benjamins!B22</f>
        <v>890956</v>
      </c>
      <c r="C16" s="211" t="str">
        <f aca="false">Benjamins!C22</f>
        <v>DYON</v>
      </c>
      <c r="D16" s="138" t="str">
        <f aca="false">Benjamins!D22</f>
        <v>Noah</v>
      </c>
      <c r="E16" s="139" t="str">
        <f aca="false">Benjamins!E22</f>
        <v>VS Joncynois</v>
      </c>
      <c r="F16" s="212" t="str">
        <f aca="false">Benjamins!F22</f>
        <v>(4)-Benj</v>
      </c>
      <c r="G16" s="213"/>
      <c r="H16" s="142" t="n">
        <f aca="false">Benjamins!H22</f>
        <v>0</v>
      </c>
      <c r="I16" s="214" t="n">
        <f aca="false">5*H16</f>
        <v>0</v>
      </c>
      <c r="J16" s="142" t="str">
        <f aca="false">Benjamins!I22</f>
        <v>3</v>
      </c>
      <c r="K16" s="142" t="n">
        <f aca="false">Benjamins!J22</f>
        <v>0</v>
      </c>
      <c r="L16" s="142" t="n">
        <f aca="false">Benjamins!K22</f>
        <v>0</v>
      </c>
      <c r="M16" s="214" t="n">
        <f aca="false">K16+I16</f>
        <v>0</v>
      </c>
      <c r="N16" s="215" t="str">
        <f aca="false">LEFT((M16/60),1)</f>
        <v>0</v>
      </c>
      <c r="O16" s="215" t="n">
        <f aca="false">M16-(N16*60)</f>
        <v>0</v>
      </c>
      <c r="P16" s="215" t="n">
        <f aca="false">J16+N16</f>
        <v>3</v>
      </c>
      <c r="Q16" s="214" t="n">
        <f aca="false">L16+0</f>
        <v>0</v>
      </c>
      <c r="R16" s="138" t="str">
        <f aca="false">IF(J16&lt;&gt;0,CONCATENATE(IF(P16&gt;9,P16,CONCATENATE(0,P16)),":",IF(O16&gt;9,O16,CONCATENATE(0,O16)),":",IF(Q16&gt;9,Q16,CONCATENATE(0,Q16))," "))</f>
        <v>03:00:00 </v>
      </c>
      <c r="S16" s="215" t="n">
        <f aca="false">IF(J16&lt;&gt;0,(P16*60)+(O16)+(L16/100)," ")</f>
        <v>180</v>
      </c>
      <c r="T16" s="151" t="n">
        <f aca="false">IF(ISERROR(RANK(S16,$S$9:$S$38,1)),0,RANK(S16,$S$9:$S$38,1))</f>
        <v>3</v>
      </c>
      <c r="U16" s="213"/>
      <c r="V16" s="216"/>
      <c r="W16" s="142" t="n">
        <f aca="false">Benjamins!P22</f>
        <v>0</v>
      </c>
      <c r="X16" s="142" t="n">
        <f aca="false">Benjamins!Q22</f>
        <v>0</v>
      </c>
      <c r="Y16" s="142" t="n">
        <f aca="false">Benjamins!R22</f>
        <v>0</v>
      </c>
      <c r="Z16" s="215" t="str">
        <f aca="false">IF((W16*60)+(X16)+(Y16/100)&gt;0,(W16*60)+(X16)+(Y16/100),"")</f>
        <v/>
      </c>
      <c r="AA16" s="217" t="n">
        <f aca="false">IF(ISERROR(RANK(Z16,$Z$9:$Z$38,1)),0,RANK(Z16,$Z$9:$Z$38,1))</f>
        <v>0</v>
      </c>
      <c r="AB16" s="218"/>
      <c r="AC16" s="142" t="str">
        <f aca="false">Benjamins!V22</f>
        <v>2</v>
      </c>
      <c r="AD16" s="142" t="n">
        <f aca="false">Benjamins!W22</f>
        <v>0</v>
      </c>
      <c r="AE16" s="215" t="n">
        <f aca="false">IF(AC16&lt;&gt;0,(AC16+(AD16/100))," ")</f>
        <v>2</v>
      </c>
      <c r="AF16" s="151" t="n">
        <f aca="false">IF(ISERROR(RANK(AE16,$AE$9:$AE$38,1)),0,RANK(AE16,$AE$9:$AE$38,1))</f>
        <v>2</v>
      </c>
      <c r="AG16" s="218"/>
      <c r="AH16" s="219"/>
      <c r="AI16" s="142" t="n">
        <f aca="false">Benjamins!AA22</f>
        <v>0</v>
      </c>
      <c r="AJ16" s="220"/>
      <c r="AK16" s="221" t="n">
        <f aca="false">IF($J$8&gt;0,T16,1)</f>
        <v>3</v>
      </c>
      <c r="AL16" s="222" t="n">
        <f aca="false">IF($J$8&gt;0,T16*1.001,1)</f>
        <v>3.003</v>
      </c>
      <c r="AM16" s="221" t="n">
        <f aca="false">IF($W$8&gt;0,AA16,1)</f>
        <v>1</v>
      </c>
      <c r="AN16" s="222" t="n">
        <f aca="false">IF($W$8&gt;0,AA16*1.001,1)</f>
        <v>1</v>
      </c>
      <c r="AO16" s="223" t="n">
        <f aca="false">IF($AC$8&gt;0,AF16,1)</f>
        <v>2</v>
      </c>
      <c r="AP16" s="223" t="n">
        <f aca="false">IF($AI$8&gt;0,AI16,1)</f>
        <v>1</v>
      </c>
      <c r="AQ16" s="224" t="n">
        <f aca="false">IF((AK16*AM16*AO16*AP16)=0," ",(AK16+AM16+AO16+AP16))</f>
        <v>7</v>
      </c>
      <c r="AR16" s="222" t="n">
        <f aca="false">IF((AL16*AN16*AO16*AP16)=0," ",(AL16+AN16+AO16+AP16))</f>
        <v>7.003</v>
      </c>
      <c r="AS16" s="225"/>
      <c r="AT16" s="150"/>
      <c r="AU16" s="151" t="n">
        <f aca="false">IF(ISERROR(RANK(AQ16,AQ$9:$AQ$38,1)),"",RANK(AQ16,$AQ$9:$AQ$38,1))</f>
        <v>2</v>
      </c>
      <c r="AV16" s="151" t="n">
        <f aca="false">IF(ISERROR(RANK(AR16,$AR$9:AR$38,1)),"",RANK(AR16,$AR$9:$AR$38,1))</f>
        <v>3</v>
      </c>
      <c r="AW16" s="226"/>
    </row>
    <row r="17" customFormat="false" ht="15.75" hidden="false" customHeight="true" outlineLevel="0" collapsed="false">
      <c r="A17" s="121" t="n">
        <f aca="false">Benjamins!A23</f>
        <v>9</v>
      </c>
      <c r="B17" s="153" t="n">
        <f aca="false">Benjamins!B23</f>
        <v>55760177</v>
      </c>
      <c r="C17" s="211" t="str">
        <f aca="false">Benjamins!C23</f>
        <v>MORNAT</v>
      </c>
      <c r="D17" s="138" t="str">
        <f aca="false">Benjamins!D23</f>
        <v>Maxence</v>
      </c>
      <c r="E17" s="139" t="str">
        <f aca="false">Benjamins!E23</f>
        <v>VS Joncynois</v>
      </c>
      <c r="F17" s="212" t="e">
        <f aca="false">Benjamins!F23</f>
        <v>#N/A</v>
      </c>
      <c r="G17" s="213"/>
      <c r="H17" s="142" t="n">
        <f aca="false">Benjamins!H23</f>
        <v>0</v>
      </c>
      <c r="I17" s="214" t="n">
        <f aca="false">5*H17</f>
        <v>0</v>
      </c>
      <c r="J17" s="142" t="str">
        <f aca="false">Benjamins!I23</f>
        <v>8</v>
      </c>
      <c r="K17" s="142" t="n">
        <f aca="false">Benjamins!J23</f>
        <v>0</v>
      </c>
      <c r="L17" s="142" t="n">
        <f aca="false">Benjamins!K23</f>
        <v>0</v>
      </c>
      <c r="M17" s="214" t="n">
        <f aca="false">K17+I17</f>
        <v>0</v>
      </c>
      <c r="N17" s="215" t="str">
        <f aca="false">LEFT((M17/60),1)</f>
        <v>0</v>
      </c>
      <c r="O17" s="215" t="n">
        <f aca="false">M17-(N17*60)</f>
        <v>0</v>
      </c>
      <c r="P17" s="215" t="n">
        <f aca="false">J17+N17</f>
        <v>8</v>
      </c>
      <c r="Q17" s="214" t="n">
        <f aca="false">L17+0</f>
        <v>0</v>
      </c>
      <c r="R17" s="138" t="str">
        <f aca="false">IF(J17&lt;&gt;0,CONCATENATE(IF(P17&gt;9,P17,CONCATENATE(0,P17)),":",IF(O17&gt;9,O17,CONCATENATE(0,O17)),":",IF(Q17&gt;9,Q17,CONCATENATE(0,Q17))," "))</f>
        <v>08:00:00 </v>
      </c>
      <c r="S17" s="215" t="n">
        <f aca="false">IF(J17&lt;&gt;0,(P17*60)+(O17)+(L17/100)," ")</f>
        <v>480</v>
      </c>
      <c r="T17" s="151" t="n">
        <f aca="false">IF(ISERROR(RANK(S17,$S$9:$S$38,1)),0,RANK(S17,$S$9:$S$38,1))</f>
        <v>8</v>
      </c>
      <c r="U17" s="213"/>
      <c r="V17" s="216"/>
      <c r="W17" s="142" t="n">
        <f aca="false">Benjamins!P23</f>
        <v>0</v>
      </c>
      <c r="X17" s="142" t="n">
        <f aca="false">Benjamins!Q23</f>
        <v>0</v>
      </c>
      <c r="Y17" s="142" t="n">
        <f aca="false">Benjamins!R23</f>
        <v>0</v>
      </c>
      <c r="Z17" s="215" t="str">
        <f aca="false">IF((W17*60)+(X17)+(Y17/100)&gt;0,(W17*60)+(X17)+(Y17/100),"")</f>
        <v/>
      </c>
      <c r="AA17" s="217" t="n">
        <f aca="false">IF(ISERROR(RANK(Z17,$Z$9:$Z$38,1)),0,RANK(Z17,$Z$9:$Z$38,1))</f>
        <v>0</v>
      </c>
      <c r="AB17" s="218"/>
      <c r="AC17" s="142" t="str">
        <f aca="false">Benjamins!V23</f>
        <v>7</v>
      </c>
      <c r="AD17" s="142" t="n">
        <f aca="false">Benjamins!W23</f>
        <v>0</v>
      </c>
      <c r="AE17" s="215" t="n">
        <f aca="false">IF(AC17&lt;&gt;0,(AC17+(AD17/100))," ")</f>
        <v>7</v>
      </c>
      <c r="AF17" s="151" t="n">
        <f aca="false">IF(ISERROR(RANK(AE17,$AE$9:$AE$38,1)),0,RANK(AE17,$AE$9:$AE$38,1))</f>
        <v>7</v>
      </c>
      <c r="AG17" s="218"/>
      <c r="AH17" s="219"/>
      <c r="AI17" s="142" t="n">
        <f aca="false">Benjamins!AA23</f>
        <v>0</v>
      </c>
      <c r="AJ17" s="220"/>
      <c r="AK17" s="221" t="n">
        <f aca="false">IF($J$8&gt;0,T17,1)</f>
        <v>8</v>
      </c>
      <c r="AL17" s="222" t="n">
        <f aca="false">IF($J$8&gt;0,T17*1.001,1)</f>
        <v>8.008</v>
      </c>
      <c r="AM17" s="221" t="n">
        <f aca="false">IF($W$8&gt;0,AA17,1)</f>
        <v>1</v>
      </c>
      <c r="AN17" s="222" t="n">
        <f aca="false">IF($W$8&gt;0,AA17*1.001,1)</f>
        <v>1</v>
      </c>
      <c r="AO17" s="223" t="n">
        <f aca="false">IF($AC$8&gt;0,AF17,1)</f>
        <v>7</v>
      </c>
      <c r="AP17" s="223" t="n">
        <f aca="false">IF($AI$8&gt;0,AI17,1)</f>
        <v>1</v>
      </c>
      <c r="AQ17" s="224" t="n">
        <f aca="false">IF((AK17*AM17*AO17*AP17)=0," ",(AK17+AM17+AO17+AP17))</f>
        <v>17</v>
      </c>
      <c r="AR17" s="222" t="n">
        <f aca="false">IF((AL17*AN17*AO17*AP17)=0," ",(AL17+AN17+AO17+AP17))</f>
        <v>17.008</v>
      </c>
      <c r="AS17" s="225"/>
      <c r="AT17" s="150"/>
      <c r="AU17" s="151" t="n">
        <f aca="false">IF(ISERROR(RANK(AQ17,AQ$9:$AQ$38,1)),"",RANK(AQ17,$AQ$9:$AQ$38,1))</f>
        <v>7</v>
      </c>
      <c r="AV17" s="151" t="n">
        <f aca="false">IF(ISERROR(RANK(AR17,$AR$9:AR$38,1)),"",RANK(AR17,$AR$9:$AR$38,1))</f>
        <v>8</v>
      </c>
      <c r="AW17" s="226"/>
    </row>
    <row r="18" customFormat="false" ht="15" hidden="false" customHeight="false" outlineLevel="0" collapsed="false">
      <c r="A18" s="121" t="n">
        <f aca="false">Benjamins!A24</f>
        <v>0</v>
      </c>
      <c r="B18" s="153" t="n">
        <f aca="false">Benjamins!B24</f>
        <v>0</v>
      </c>
      <c r="C18" s="211" t="str">
        <f aca="false">Benjamins!C24</f>
        <v> </v>
      </c>
      <c r="D18" s="138" t="str">
        <f aca="false">Benjamins!D24</f>
        <v> </v>
      </c>
      <c r="E18" s="139" t="str">
        <f aca="false">Benjamins!E24</f>
        <v> </v>
      </c>
      <c r="F18" s="212" t="str">
        <f aca="false">Benjamins!F24</f>
        <v> </v>
      </c>
      <c r="G18" s="213"/>
      <c r="H18" s="142" t="n">
        <f aca="false">Benjamins!H24</f>
        <v>0</v>
      </c>
      <c r="I18" s="214" t="n">
        <f aca="false">5*H18</f>
        <v>0</v>
      </c>
      <c r="J18" s="142" t="n">
        <f aca="false">Benjamins!I24</f>
        <v>0</v>
      </c>
      <c r="K18" s="142" t="n">
        <f aca="false">Benjamins!J24</f>
        <v>0</v>
      </c>
      <c r="L18" s="142" t="n">
        <f aca="false">Benjamins!K24</f>
        <v>0</v>
      </c>
      <c r="M18" s="214" t="n">
        <f aca="false">K18+I18</f>
        <v>0</v>
      </c>
      <c r="N18" s="215" t="str">
        <f aca="false">LEFT((M18/60),1)</f>
        <v>0</v>
      </c>
      <c r="O18" s="215" t="n">
        <f aca="false">M18-(N18*60)</f>
        <v>0</v>
      </c>
      <c r="P18" s="215" t="n">
        <f aca="false">J18+N18</f>
        <v>0</v>
      </c>
      <c r="Q18" s="214" t="n">
        <f aca="false">L18+0</f>
        <v>0</v>
      </c>
      <c r="R18" s="138" t="n">
        <f aca="false">IF(J18&lt;&gt;0,CONCATENATE(IF(P18&gt;9,P18,CONCATENATE(0,P18)),":",IF(O18&gt;9,O18,CONCATENATE(0,O18)),":",IF(Q18&gt;9,Q18,CONCATENATE(0,Q18))," "))</f>
        <v>0</v>
      </c>
      <c r="S18" s="215" t="str">
        <f aca="false">IF(J18&lt;&gt;0,(P18*60)+(O18)+(L18/100)," ")</f>
        <v> </v>
      </c>
      <c r="T18" s="151" t="n">
        <f aca="false">IF(ISERROR(RANK(S18,$S$9:$S$38,1)),0,RANK(S18,$S$9:$S$38,1))</f>
        <v>0</v>
      </c>
      <c r="U18" s="213"/>
      <c r="V18" s="216"/>
      <c r="W18" s="142" t="n">
        <f aca="false">Benjamins!P24</f>
        <v>0</v>
      </c>
      <c r="X18" s="142" t="n">
        <f aca="false">Benjamins!Q24</f>
        <v>0</v>
      </c>
      <c r="Y18" s="142" t="n">
        <f aca="false">Benjamins!R24</f>
        <v>0</v>
      </c>
      <c r="Z18" s="215" t="str">
        <f aca="false">IF((W18*60)+(X18)+(Y18/100)&gt;0,(W18*60)+(X18)+(Y18/100),"")</f>
        <v/>
      </c>
      <c r="AA18" s="217" t="n">
        <f aca="false">IF(ISERROR(RANK(Z18,$Z$9:$Z$38,1)),0,RANK(Z18,$Z$9:$Z$38,1))</f>
        <v>0</v>
      </c>
      <c r="AB18" s="218"/>
      <c r="AC18" s="142" t="n">
        <f aca="false">Benjamins!V24</f>
        <v>0</v>
      </c>
      <c r="AD18" s="142" t="n">
        <f aca="false">Benjamins!W24</f>
        <v>0</v>
      </c>
      <c r="AE18" s="215" t="str">
        <f aca="false">IF(AC18&lt;&gt;0,(AC18+(AD18/100))," ")</f>
        <v> </v>
      </c>
      <c r="AF18" s="151" t="n">
        <f aca="false">IF(ISERROR(RANK(AE18,$AE$9:$AE$38,1)),0,RANK(AE18,$AE$9:$AE$38,1))</f>
        <v>0</v>
      </c>
      <c r="AG18" s="218"/>
      <c r="AH18" s="219"/>
      <c r="AI18" s="142" t="n">
        <f aca="false">Benjamins!AA24</f>
        <v>0</v>
      </c>
      <c r="AJ18" s="220"/>
      <c r="AK18" s="221" t="n">
        <f aca="false">IF($J$8&gt;0,T18,1)</f>
        <v>0</v>
      </c>
      <c r="AL18" s="222" t="n">
        <f aca="false">IF($J$8&gt;0,T18*1.001,1)</f>
        <v>0</v>
      </c>
      <c r="AM18" s="221" t="n">
        <f aca="false">IF($W$8&gt;0,AA18,1)</f>
        <v>1</v>
      </c>
      <c r="AN18" s="222" t="n">
        <f aca="false">IF($W$8&gt;0,AA18*1.001,1)</f>
        <v>1</v>
      </c>
      <c r="AO18" s="223" t="n">
        <f aca="false">IF($AC$8&gt;0,AF18,1)</f>
        <v>0</v>
      </c>
      <c r="AP18" s="223" t="n">
        <f aca="false">IF($AI$8&gt;0,AI18,1)</f>
        <v>1</v>
      </c>
      <c r="AQ18" s="224" t="str">
        <f aca="false">IF((AK18*AM18*AO18*AP18)=0," ",(AK18+AM18+AO18+AP18))</f>
        <v> </v>
      </c>
      <c r="AR18" s="222" t="str">
        <f aca="false">IF((AL18*AN18*AO18*AP18)=0," ",(AL18+AN18+AO18+AP18))</f>
        <v> </v>
      </c>
      <c r="AS18" s="225"/>
      <c r="AT18" s="150"/>
      <c r="AU18" s="151" t="str">
        <f aca="false">IF(ISERROR(RANK(AQ18,AQ$9:$AQ$38,1)),"",RANK(AQ18,$AQ$9:$AQ$38,1))</f>
        <v/>
      </c>
      <c r="AV18" s="151" t="str">
        <f aca="false">IF(ISERROR(RANK(AR18,$AR$9:AR$38,1)),"",RANK(AR18,$AR$9:$AR$38,1))</f>
        <v/>
      </c>
      <c r="AW18" s="226"/>
    </row>
    <row r="19" customFormat="false" ht="15" hidden="false" customHeight="false" outlineLevel="0" collapsed="false">
      <c r="A19" s="121" t="n">
        <f aca="false">Benjamins!A25</f>
        <v>0</v>
      </c>
      <c r="B19" s="153" t="n">
        <f aca="false">Benjamins!B25</f>
        <v>0</v>
      </c>
      <c r="C19" s="211" t="str">
        <f aca="false">Benjamins!C25</f>
        <v> </v>
      </c>
      <c r="D19" s="138" t="str">
        <f aca="false">Benjamins!D25</f>
        <v> </v>
      </c>
      <c r="E19" s="139" t="str">
        <f aca="false">Benjamins!E25</f>
        <v> </v>
      </c>
      <c r="F19" s="212" t="str">
        <f aca="false">Benjamins!F25</f>
        <v> </v>
      </c>
      <c r="G19" s="213"/>
      <c r="H19" s="142" t="n">
        <f aca="false">Benjamins!H25</f>
        <v>0</v>
      </c>
      <c r="I19" s="214" t="n">
        <f aca="false">5*H19</f>
        <v>0</v>
      </c>
      <c r="J19" s="142" t="n">
        <f aca="false">Benjamins!I25</f>
        <v>0</v>
      </c>
      <c r="K19" s="142" t="n">
        <f aca="false">Benjamins!J25</f>
        <v>0</v>
      </c>
      <c r="L19" s="142" t="n">
        <f aca="false">Benjamins!K25</f>
        <v>0</v>
      </c>
      <c r="M19" s="214" t="n">
        <f aca="false">K19+I19</f>
        <v>0</v>
      </c>
      <c r="N19" s="215" t="str">
        <f aca="false">LEFT((M19/60),1)</f>
        <v>0</v>
      </c>
      <c r="O19" s="215" t="n">
        <f aca="false">M19-(N19*60)</f>
        <v>0</v>
      </c>
      <c r="P19" s="215" t="n">
        <f aca="false">J19+N19</f>
        <v>0</v>
      </c>
      <c r="Q19" s="214" t="n">
        <f aca="false">L19+0</f>
        <v>0</v>
      </c>
      <c r="R19" s="138" t="n">
        <f aca="false">IF(J19&lt;&gt;0,CONCATENATE(IF(P19&gt;9,P19,CONCATENATE(0,P19)),":",IF(O19&gt;9,O19,CONCATENATE(0,O19)),":",IF(Q19&gt;9,Q19,CONCATENATE(0,Q19))," "))</f>
        <v>0</v>
      </c>
      <c r="S19" s="215" t="str">
        <f aca="false">IF(J19&lt;&gt;0,(P19*60)+(O19)+(L19/100)," ")</f>
        <v> </v>
      </c>
      <c r="T19" s="151" t="n">
        <f aca="false">IF(ISERROR(RANK(S19,$S$9:$S$38,1)),0,RANK(S19,$S$9:$S$38,1))</f>
        <v>0</v>
      </c>
      <c r="U19" s="213"/>
      <c r="V19" s="216"/>
      <c r="W19" s="142" t="n">
        <f aca="false">Benjamins!P25</f>
        <v>0</v>
      </c>
      <c r="X19" s="142" t="n">
        <f aca="false">Benjamins!Q25</f>
        <v>0</v>
      </c>
      <c r="Y19" s="142" t="n">
        <f aca="false">Benjamins!R25</f>
        <v>0</v>
      </c>
      <c r="Z19" s="215" t="str">
        <f aca="false">IF((W19*60)+(X19)+(Y19/100)&gt;0,(W19*60)+(X19)+(Y19/100),"")</f>
        <v/>
      </c>
      <c r="AA19" s="217" t="n">
        <f aca="false">IF(ISERROR(RANK(Z19,$Z$9:$Z$38,1)),0,RANK(Z19,$Z$9:$Z$38,1))</f>
        <v>0</v>
      </c>
      <c r="AB19" s="218"/>
      <c r="AC19" s="142" t="n">
        <f aca="false">Benjamins!V25</f>
        <v>0</v>
      </c>
      <c r="AD19" s="142" t="n">
        <f aca="false">Benjamins!W25</f>
        <v>0</v>
      </c>
      <c r="AE19" s="215" t="str">
        <f aca="false">IF(AC19&lt;&gt;0,(AC19+(AD19/100))," ")</f>
        <v> </v>
      </c>
      <c r="AF19" s="151" t="n">
        <f aca="false">IF(ISERROR(RANK(AE19,$AE$9:$AE$38,1)),0,RANK(AE19,$AE$9:$AE$38,1))</f>
        <v>0</v>
      </c>
      <c r="AG19" s="218"/>
      <c r="AH19" s="219"/>
      <c r="AI19" s="142" t="n">
        <f aca="false">Benjamins!AA25</f>
        <v>0</v>
      </c>
      <c r="AJ19" s="220"/>
      <c r="AK19" s="221" t="n">
        <f aca="false">IF($J$8&gt;0,T19,1)</f>
        <v>0</v>
      </c>
      <c r="AL19" s="222" t="n">
        <f aca="false">IF($J$8&gt;0,T19*1.001,1)</f>
        <v>0</v>
      </c>
      <c r="AM19" s="221" t="n">
        <f aca="false">IF($W$8&gt;0,AA19,1)</f>
        <v>1</v>
      </c>
      <c r="AN19" s="222" t="n">
        <f aca="false">IF($W$8&gt;0,AA19*1.001,1)</f>
        <v>1</v>
      </c>
      <c r="AO19" s="223" t="n">
        <f aca="false">IF($AC$8&gt;0,AF19,1)</f>
        <v>0</v>
      </c>
      <c r="AP19" s="223" t="n">
        <f aca="false">IF($AI$8&gt;0,AI19,1)</f>
        <v>1</v>
      </c>
      <c r="AQ19" s="224" t="str">
        <f aca="false">IF((AK19*AM19*AO19*AP19)=0," ",(AK19+AM19+AO19+AP19))</f>
        <v> </v>
      </c>
      <c r="AR19" s="222" t="str">
        <f aca="false">IF((AL19*AN19*AO19*AP19)=0," ",(AL19+AN19+AO19+AP19))</f>
        <v> </v>
      </c>
      <c r="AS19" s="225"/>
      <c r="AT19" s="150"/>
      <c r="AU19" s="151" t="str">
        <f aca="false">IF(ISERROR(RANK(AQ19,AQ$9:$AQ$38,1)),"",RANK(AQ19,$AQ$9:$AQ$38,1))</f>
        <v/>
      </c>
      <c r="AV19" s="151" t="str">
        <f aca="false">IF(ISERROR(RANK(AR19,$AR$9:AR$38,1)),"",RANK(AR19,$AR$9:$AR$38,1))</f>
        <v/>
      </c>
      <c r="AW19" s="226"/>
    </row>
    <row r="20" customFormat="false" ht="15" hidden="false" customHeight="false" outlineLevel="0" collapsed="false">
      <c r="A20" s="121" t="n">
        <f aca="false">Benjamins!A26</f>
        <v>0</v>
      </c>
      <c r="B20" s="153" t="n">
        <f aca="false">Benjamins!B26</f>
        <v>0</v>
      </c>
      <c r="C20" s="211" t="str">
        <f aca="false">Benjamins!C26</f>
        <v> </v>
      </c>
      <c r="D20" s="138" t="str">
        <f aca="false">Benjamins!D26</f>
        <v> </v>
      </c>
      <c r="E20" s="139" t="str">
        <f aca="false">Benjamins!E26</f>
        <v> </v>
      </c>
      <c r="F20" s="212" t="str">
        <f aca="false">Benjamins!F26</f>
        <v> </v>
      </c>
      <c r="G20" s="213"/>
      <c r="H20" s="142" t="n">
        <f aca="false">Benjamins!H26</f>
        <v>0</v>
      </c>
      <c r="I20" s="214" t="n">
        <f aca="false">5*H20</f>
        <v>0</v>
      </c>
      <c r="J20" s="142" t="n">
        <f aca="false">Benjamins!I26</f>
        <v>0</v>
      </c>
      <c r="K20" s="142" t="n">
        <f aca="false">Benjamins!J26</f>
        <v>0</v>
      </c>
      <c r="L20" s="142" t="n">
        <f aca="false">Benjamins!K26</f>
        <v>0</v>
      </c>
      <c r="M20" s="214" t="n">
        <f aca="false">K20+I20</f>
        <v>0</v>
      </c>
      <c r="N20" s="215" t="str">
        <f aca="false">LEFT((M20/60),1)</f>
        <v>0</v>
      </c>
      <c r="O20" s="215" t="n">
        <f aca="false">M20-(N20*60)</f>
        <v>0</v>
      </c>
      <c r="P20" s="215" t="n">
        <f aca="false">J20+N20</f>
        <v>0</v>
      </c>
      <c r="Q20" s="214" t="n">
        <f aca="false">L20+0</f>
        <v>0</v>
      </c>
      <c r="R20" s="138" t="n">
        <f aca="false">IF(J20&lt;&gt;0,CONCATENATE(IF(P20&gt;9,P20,CONCATENATE(0,P20)),":",IF(O20&gt;9,O20,CONCATENATE(0,O20)),":",IF(Q20&gt;9,Q20,CONCATENATE(0,Q20))," "))</f>
        <v>0</v>
      </c>
      <c r="S20" s="215" t="str">
        <f aca="false">IF(J20&lt;&gt;0,(P20*60)+(O20)+(L20/100)," ")</f>
        <v> </v>
      </c>
      <c r="T20" s="151" t="n">
        <f aca="false">IF(ISERROR(RANK(S20,$S$9:$S$38,1)),0,RANK(S20,$S$9:$S$38,1))</f>
        <v>0</v>
      </c>
      <c r="U20" s="213"/>
      <c r="V20" s="216"/>
      <c r="W20" s="142" t="n">
        <f aca="false">Benjamins!P26</f>
        <v>0</v>
      </c>
      <c r="X20" s="142" t="n">
        <f aca="false">Benjamins!Q26</f>
        <v>0</v>
      </c>
      <c r="Y20" s="142" t="n">
        <f aca="false">Benjamins!R26</f>
        <v>0</v>
      </c>
      <c r="Z20" s="215" t="str">
        <f aca="false">IF((W20*60)+(X20)+(Y20/100)&gt;0,(W20*60)+(X20)+(Y20/100),"")</f>
        <v/>
      </c>
      <c r="AA20" s="217" t="n">
        <f aca="false">IF(ISERROR(RANK(Z20,$Z$9:$Z$38,1)),0,RANK(Z20,$Z$9:$Z$38,1))</f>
        <v>0</v>
      </c>
      <c r="AB20" s="218"/>
      <c r="AC20" s="142" t="n">
        <f aca="false">Benjamins!V26</f>
        <v>0</v>
      </c>
      <c r="AD20" s="142" t="n">
        <f aca="false">Benjamins!W26</f>
        <v>0</v>
      </c>
      <c r="AE20" s="215" t="str">
        <f aca="false">IF(AC20&lt;&gt;0,(AC20+(AD20/100))," ")</f>
        <v> </v>
      </c>
      <c r="AF20" s="151" t="n">
        <f aca="false">IF(ISERROR(RANK(AE20,$AE$9:$AE$38,1)),0,RANK(AE20,$AE$9:$AE$38,1))</f>
        <v>0</v>
      </c>
      <c r="AG20" s="218"/>
      <c r="AH20" s="219"/>
      <c r="AI20" s="142" t="n">
        <f aca="false">Benjamins!AA26</f>
        <v>0</v>
      </c>
      <c r="AJ20" s="220"/>
      <c r="AK20" s="221" t="n">
        <f aca="false">IF($J$8&gt;0,T20,1)</f>
        <v>0</v>
      </c>
      <c r="AL20" s="222" t="n">
        <f aca="false">IF($J$8&gt;0,T20*1.001,1)</f>
        <v>0</v>
      </c>
      <c r="AM20" s="221" t="n">
        <f aca="false">IF($W$8&gt;0,AA20,1)</f>
        <v>1</v>
      </c>
      <c r="AN20" s="222" t="n">
        <f aca="false">IF($W$8&gt;0,AA20*1.001,1)</f>
        <v>1</v>
      </c>
      <c r="AO20" s="223" t="n">
        <f aca="false">IF($AC$8&gt;0,AF20,1)</f>
        <v>0</v>
      </c>
      <c r="AP20" s="223" t="n">
        <f aca="false">IF($AI$8&gt;0,AI20,1)</f>
        <v>1</v>
      </c>
      <c r="AQ20" s="224" t="str">
        <f aca="false">IF((AK20*AM20*AO20*AP20)=0," ",(AK20+AM20+AO20+AP20))</f>
        <v> </v>
      </c>
      <c r="AR20" s="222" t="str">
        <f aca="false">IF((AL20*AN20*AO20*AP20)=0," ",(AL20+AN20+AO20+AP20))</f>
        <v> </v>
      </c>
      <c r="AS20" s="225"/>
      <c r="AT20" s="150"/>
      <c r="AU20" s="151" t="str">
        <f aca="false">IF(ISERROR(RANK(AQ20,AQ$9:$AQ$38,1)),"",RANK(AQ20,$AQ$9:$AQ$38,1))</f>
        <v/>
      </c>
      <c r="AV20" s="151" t="str">
        <f aca="false">IF(ISERROR(RANK(AR20,$AR$9:AR$38,1)),"",RANK(AR20,$AR$9:$AR$38,1))</f>
        <v/>
      </c>
      <c r="AW20" s="226"/>
    </row>
    <row r="21" customFormat="false" ht="15" hidden="false" customHeight="false" outlineLevel="0" collapsed="false">
      <c r="A21" s="121" t="n">
        <f aca="false">Benjamins!A27</f>
        <v>0</v>
      </c>
      <c r="B21" s="153" t="n">
        <f aca="false">Benjamins!B27</f>
        <v>0</v>
      </c>
      <c r="C21" s="211" t="str">
        <f aca="false">Benjamins!C27</f>
        <v> </v>
      </c>
      <c r="D21" s="138" t="str">
        <f aca="false">Benjamins!D27</f>
        <v> </v>
      </c>
      <c r="E21" s="139" t="str">
        <f aca="false">Benjamins!E27</f>
        <v> </v>
      </c>
      <c r="F21" s="212" t="str">
        <f aca="false">Benjamins!F27</f>
        <v> </v>
      </c>
      <c r="G21" s="213"/>
      <c r="H21" s="142" t="n">
        <f aca="false">Benjamins!H27</f>
        <v>0</v>
      </c>
      <c r="I21" s="214" t="n">
        <f aca="false">5*H21</f>
        <v>0</v>
      </c>
      <c r="J21" s="142" t="n">
        <f aca="false">Benjamins!I27</f>
        <v>0</v>
      </c>
      <c r="K21" s="142" t="n">
        <f aca="false">Benjamins!J27</f>
        <v>0</v>
      </c>
      <c r="L21" s="142" t="n">
        <f aca="false">Benjamins!K27</f>
        <v>0</v>
      </c>
      <c r="M21" s="214" t="n">
        <f aca="false">K21+I21</f>
        <v>0</v>
      </c>
      <c r="N21" s="215" t="str">
        <f aca="false">LEFT((M21/60),1)</f>
        <v>0</v>
      </c>
      <c r="O21" s="215" t="n">
        <f aca="false">M21-(N21*60)</f>
        <v>0</v>
      </c>
      <c r="P21" s="215" t="n">
        <f aca="false">J21+N21</f>
        <v>0</v>
      </c>
      <c r="Q21" s="214" t="n">
        <f aca="false">L21+0</f>
        <v>0</v>
      </c>
      <c r="R21" s="138" t="n">
        <f aca="false">IF(J21&lt;&gt;0,CONCATENATE(IF(P21&gt;9,P21,CONCATENATE(0,P21)),":",IF(O21&gt;9,O21,CONCATENATE(0,O21)),":",IF(Q21&gt;9,Q21,CONCATENATE(0,Q21))," "))</f>
        <v>0</v>
      </c>
      <c r="S21" s="215" t="str">
        <f aca="false">IF(J21&lt;&gt;0,(P21*60)+(O21)+(L21/100)," ")</f>
        <v> </v>
      </c>
      <c r="T21" s="151" t="n">
        <f aca="false">IF(ISERROR(RANK(S21,$S$9:$S$38,1)),0,RANK(S21,$S$9:$S$38,1))</f>
        <v>0</v>
      </c>
      <c r="U21" s="213"/>
      <c r="V21" s="216"/>
      <c r="W21" s="142" t="n">
        <f aca="false">Benjamins!P27</f>
        <v>0</v>
      </c>
      <c r="X21" s="142" t="n">
        <f aca="false">Benjamins!Q27</f>
        <v>0</v>
      </c>
      <c r="Y21" s="142" t="n">
        <f aca="false">Benjamins!R27</f>
        <v>0</v>
      </c>
      <c r="Z21" s="215" t="str">
        <f aca="false">IF((W21*60)+(X21)+(Y21/100)&gt;0,(W21*60)+(X21)+(Y21/100),"")</f>
        <v/>
      </c>
      <c r="AA21" s="217" t="n">
        <f aca="false">IF(ISERROR(RANK(Z21,$Z$9:$Z$38,1)),0,RANK(Z21,$Z$9:$Z$38,1))</f>
        <v>0</v>
      </c>
      <c r="AB21" s="218"/>
      <c r="AC21" s="142" t="n">
        <f aca="false">Benjamins!V27</f>
        <v>0</v>
      </c>
      <c r="AD21" s="142" t="n">
        <f aca="false">Benjamins!W27</f>
        <v>0</v>
      </c>
      <c r="AE21" s="215" t="str">
        <f aca="false">IF(AC21&lt;&gt;0,(AC21+(AD21/100))," ")</f>
        <v> </v>
      </c>
      <c r="AF21" s="151" t="n">
        <f aca="false">IF(ISERROR(RANK(AE21,$AE$9:$AE$38,1)),0,RANK(AE21,$AE$9:$AE$38,1))</f>
        <v>0</v>
      </c>
      <c r="AG21" s="218"/>
      <c r="AH21" s="219"/>
      <c r="AI21" s="142" t="n">
        <f aca="false">Benjamins!AA27</f>
        <v>0</v>
      </c>
      <c r="AJ21" s="220"/>
      <c r="AK21" s="221" t="n">
        <f aca="false">IF($J$8&gt;0,T21,1)</f>
        <v>0</v>
      </c>
      <c r="AL21" s="222" t="n">
        <f aca="false">IF($J$8&gt;0,T21*1.001,1)</f>
        <v>0</v>
      </c>
      <c r="AM21" s="221" t="n">
        <f aca="false">IF($W$8&gt;0,AA21,1)</f>
        <v>1</v>
      </c>
      <c r="AN21" s="222" t="n">
        <f aca="false">IF($W$8&gt;0,AA21*1.001,1)</f>
        <v>1</v>
      </c>
      <c r="AO21" s="223" t="n">
        <f aca="false">IF($AC$8&gt;0,AF21,1)</f>
        <v>0</v>
      </c>
      <c r="AP21" s="223" t="n">
        <f aca="false">IF($AI$8&gt;0,AI21,1)</f>
        <v>1</v>
      </c>
      <c r="AQ21" s="224" t="str">
        <f aca="false">IF((AK21*AM21*AO21*AP21)=0," ",(AK21+AM21+AO21+AP21))</f>
        <v> </v>
      </c>
      <c r="AR21" s="222" t="str">
        <f aca="false">IF((AL21*AN21*AO21*AP21)=0," ",(AL21+AN21+AO21+AP21))</f>
        <v> </v>
      </c>
      <c r="AS21" s="225"/>
      <c r="AT21" s="150"/>
      <c r="AU21" s="151" t="str">
        <f aca="false">IF(ISERROR(RANK(AQ21,AQ$9:$AQ$38,1)),"",RANK(AQ21,$AQ$9:$AQ$38,1))</f>
        <v/>
      </c>
      <c r="AV21" s="151" t="str">
        <f aca="false">IF(ISERROR(RANK(AR21,$AR$9:AR$38,1)),"",RANK(AR21,$AR$9:$AR$38,1))</f>
        <v/>
      </c>
      <c r="AW21" s="226"/>
    </row>
    <row r="22" customFormat="false" ht="15" hidden="false" customHeight="false" outlineLevel="0" collapsed="false">
      <c r="A22" s="121" t="n">
        <f aca="false">Benjamins!A28</f>
        <v>0</v>
      </c>
      <c r="B22" s="153" t="n">
        <f aca="false">Benjamins!B28</f>
        <v>0</v>
      </c>
      <c r="C22" s="211" t="str">
        <f aca="false">Benjamins!C28</f>
        <v> </v>
      </c>
      <c r="D22" s="138" t="str">
        <f aca="false">Benjamins!D28</f>
        <v> </v>
      </c>
      <c r="E22" s="139" t="str">
        <f aca="false">Benjamins!E28</f>
        <v> </v>
      </c>
      <c r="F22" s="212" t="str">
        <f aca="false">Benjamins!F28</f>
        <v> </v>
      </c>
      <c r="G22" s="213"/>
      <c r="H22" s="142" t="n">
        <f aca="false">Benjamins!H28</f>
        <v>0</v>
      </c>
      <c r="I22" s="214" t="n">
        <f aca="false">5*H22</f>
        <v>0</v>
      </c>
      <c r="J22" s="142" t="n">
        <f aca="false">Benjamins!I28</f>
        <v>0</v>
      </c>
      <c r="K22" s="142" t="n">
        <f aca="false">Benjamins!J28</f>
        <v>0</v>
      </c>
      <c r="L22" s="142" t="n">
        <f aca="false">Benjamins!K28</f>
        <v>0</v>
      </c>
      <c r="M22" s="214" t="n">
        <f aca="false">K22+I22</f>
        <v>0</v>
      </c>
      <c r="N22" s="215" t="str">
        <f aca="false">LEFT((M22/60),1)</f>
        <v>0</v>
      </c>
      <c r="O22" s="215" t="n">
        <f aca="false">M22-(N22*60)</f>
        <v>0</v>
      </c>
      <c r="P22" s="215" t="n">
        <f aca="false">J22+N22</f>
        <v>0</v>
      </c>
      <c r="Q22" s="214" t="n">
        <f aca="false">L22+0</f>
        <v>0</v>
      </c>
      <c r="R22" s="138" t="n">
        <f aca="false">IF(J22&lt;&gt;0,CONCATENATE(IF(P22&gt;9,P22,CONCATENATE(0,P22)),":",IF(O22&gt;9,O22,CONCATENATE(0,O22)),":",IF(Q22&gt;9,Q22,CONCATENATE(0,Q22))," "))</f>
        <v>0</v>
      </c>
      <c r="S22" s="215" t="str">
        <f aca="false">IF(J22&lt;&gt;0,(P22*60)+(O22)+(L22/100)," ")</f>
        <v> </v>
      </c>
      <c r="T22" s="151" t="n">
        <f aca="false">IF(ISERROR(RANK(S22,$S$9:$S$38,1)),0,RANK(S22,$S$9:$S$38,1))</f>
        <v>0</v>
      </c>
      <c r="U22" s="213"/>
      <c r="V22" s="216"/>
      <c r="W22" s="142" t="n">
        <f aca="false">Benjamins!P28</f>
        <v>0</v>
      </c>
      <c r="X22" s="142" t="n">
        <f aca="false">Benjamins!Q28</f>
        <v>0</v>
      </c>
      <c r="Y22" s="142" t="n">
        <f aca="false">Benjamins!R28</f>
        <v>0</v>
      </c>
      <c r="Z22" s="215" t="str">
        <f aca="false">IF((W22*60)+(X22)+(Y22/100)&gt;0,(W22*60)+(X22)+(Y22/100),"")</f>
        <v/>
      </c>
      <c r="AA22" s="217" t="n">
        <f aca="false">IF(ISERROR(RANK(Z22,$Z$9:$Z$38,1)),0,RANK(Z22,$Z$9:$Z$38,1))</f>
        <v>0</v>
      </c>
      <c r="AB22" s="218"/>
      <c r="AC22" s="142" t="n">
        <f aca="false">Benjamins!V28</f>
        <v>0</v>
      </c>
      <c r="AD22" s="142" t="n">
        <f aca="false">Benjamins!W28</f>
        <v>0</v>
      </c>
      <c r="AE22" s="215" t="str">
        <f aca="false">IF(AC22&lt;&gt;0,(AC22+(AD22/100))," ")</f>
        <v> </v>
      </c>
      <c r="AF22" s="151" t="n">
        <f aca="false">IF(ISERROR(RANK(AE22,$AE$9:$AE$38,1)),0,RANK(AE22,$AE$9:$AE$38,1))</f>
        <v>0</v>
      </c>
      <c r="AG22" s="218"/>
      <c r="AH22" s="219"/>
      <c r="AI22" s="142" t="n">
        <f aca="false">Benjamins!AA28</f>
        <v>0</v>
      </c>
      <c r="AJ22" s="220"/>
      <c r="AK22" s="221" t="n">
        <f aca="false">IF($J$8&gt;0,T22,1)</f>
        <v>0</v>
      </c>
      <c r="AL22" s="222" t="n">
        <f aca="false">IF($J$8&gt;0,T22*1.001,1)</f>
        <v>0</v>
      </c>
      <c r="AM22" s="221" t="n">
        <f aca="false">IF($W$8&gt;0,AA22,1)</f>
        <v>1</v>
      </c>
      <c r="AN22" s="222" t="n">
        <f aca="false">IF($W$8&gt;0,AA22*1.001,1)</f>
        <v>1</v>
      </c>
      <c r="AO22" s="223" t="n">
        <f aca="false">IF($AC$8&gt;0,AF22,1)</f>
        <v>0</v>
      </c>
      <c r="AP22" s="223" t="n">
        <f aca="false">IF($AI$8&gt;0,AI22,1)</f>
        <v>1</v>
      </c>
      <c r="AQ22" s="224" t="str">
        <f aca="false">IF((AK22*AM22*AO22*AP22)=0," ",(AK22+AM22+AO22+AP22))</f>
        <v> </v>
      </c>
      <c r="AR22" s="222" t="str">
        <f aca="false">IF((AL22*AN22*AO22*AP22)=0," ",(AL22+AN22+AO22+AP22))</f>
        <v> </v>
      </c>
      <c r="AS22" s="225"/>
      <c r="AT22" s="150"/>
      <c r="AU22" s="151" t="str">
        <f aca="false">IF(ISERROR(RANK(AQ22,AQ$9:$AQ$38,1)),"",RANK(AQ22,$AQ$9:$AQ$38,1))</f>
        <v/>
      </c>
      <c r="AV22" s="151" t="str">
        <f aca="false">IF(ISERROR(RANK(AR22,$AR$9:AR$38,1)),"",RANK(AR22,$AR$9:$AR$38,1))</f>
        <v/>
      </c>
      <c r="AW22" s="226"/>
    </row>
    <row r="23" customFormat="false" ht="15" hidden="false" customHeight="false" outlineLevel="0" collapsed="false">
      <c r="A23" s="121" t="n">
        <f aca="false">Benjamins!A29</f>
        <v>0</v>
      </c>
      <c r="B23" s="153" t="n">
        <f aca="false">Benjamins!B29</f>
        <v>0</v>
      </c>
      <c r="C23" s="211" t="str">
        <f aca="false">Benjamins!C29</f>
        <v> </v>
      </c>
      <c r="D23" s="138" t="str">
        <f aca="false">Benjamins!D29</f>
        <v> </v>
      </c>
      <c r="E23" s="139" t="str">
        <f aca="false">Benjamins!E29</f>
        <v> </v>
      </c>
      <c r="F23" s="212" t="str">
        <f aca="false">Benjamins!F29</f>
        <v> </v>
      </c>
      <c r="G23" s="213"/>
      <c r="H23" s="142" t="n">
        <f aca="false">Benjamins!H29</f>
        <v>0</v>
      </c>
      <c r="I23" s="214" t="n">
        <f aca="false">5*H23</f>
        <v>0</v>
      </c>
      <c r="J23" s="142" t="n">
        <f aca="false">Benjamins!I29</f>
        <v>0</v>
      </c>
      <c r="K23" s="142" t="n">
        <f aca="false">Benjamins!J29</f>
        <v>0</v>
      </c>
      <c r="L23" s="142" t="n">
        <f aca="false">Benjamins!K29</f>
        <v>0</v>
      </c>
      <c r="M23" s="214" t="n">
        <f aca="false">K23+I23</f>
        <v>0</v>
      </c>
      <c r="N23" s="215" t="str">
        <f aca="false">LEFT((M23/60),1)</f>
        <v>0</v>
      </c>
      <c r="O23" s="215" t="n">
        <f aca="false">M23-(N23*60)</f>
        <v>0</v>
      </c>
      <c r="P23" s="215" t="n">
        <f aca="false">J23+N23</f>
        <v>0</v>
      </c>
      <c r="Q23" s="214" t="n">
        <f aca="false">L23+0</f>
        <v>0</v>
      </c>
      <c r="R23" s="138" t="n">
        <f aca="false">IF(J23&lt;&gt;0,CONCATENATE(IF(P23&gt;9,P23,CONCATENATE(0,P23)),":",IF(O23&gt;9,O23,CONCATENATE(0,O23)),":",IF(Q23&gt;9,Q23,CONCATENATE(0,Q23))," "))</f>
        <v>0</v>
      </c>
      <c r="S23" s="215" t="str">
        <f aca="false">IF(J23&lt;&gt;0,(P23*60)+(O23)+(L23/100)," ")</f>
        <v> </v>
      </c>
      <c r="T23" s="151" t="n">
        <f aca="false">IF(ISERROR(RANK(S23,$S$9:$S$38,1)),0,RANK(S23,$S$9:$S$38,1))</f>
        <v>0</v>
      </c>
      <c r="U23" s="213"/>
      <c r="V23" s="216"/>
      <c r="W23" s="142" t="n">
        <f aca="false">Benjamins!P29</f>
        <v>0</v>
      </c>
      <c r="X23" s="142" t="n">
        <f aca="false">Benjamins!Q29</f>
        <v>0</v>
      </c>
      <c r="Y23" s="142" t="n">
        <f aca="false">Benjamins!R29</f>
        <v>0</v>
      </c>
      <c r="Z23" s="215" t="str">
        <f aca="false">IF((W23*60)+(X23)+(Y23/100)&gt;0,(W23*60)+(X23)+(Y23/100),"")</f>
        <v/>
      </c>
      <c r="AA23" s="217" t="n">
        <f aca="false">IF(ISERROR(RANK(Z23,$Z$9:$Z$38,1)),0,RANK(Z23,$Z$9:$Z$38,1))</f>
        <v>0</v>
      </c>
      <c r="AB23" s="218"/>
      <c r="AC23" s="142" t="n">
        <f aca="false">Benjamins!V29</f>
        <v>0</v>
      </c>
      <c r="AD23" s="142" t="n">
        <f aca="false">Benjamins!W29</f>
        <v>0</v>
      </c>
      <c r="AE23" s="215" t="str">
        <f aca="false">IF(AC23&lt;&gt;0,(AC23+(AD23/100))," ")</f>
        <v> </v>
      </c>
      <c r="AF23" s="151" t="n">
        <f aca="false">IF(ISERROR(RANK(AE23,$AE$9:$AE$38,1)),0,RANK(AE23,$AE$9:$AE$38,1))</f>
        <v>0</v>
      </c>
      <c r="AG23" s="218"/>
      <c r="AH23" s="219"/>
      <c r="AI23" s="142" t="n">
        <f aca="false">Benjamins!AA29</f>
        <v>0</v>
      </c>
      <c r="AJ23" s="220"/>
      <c r="AK23" s="221" t="n">
        <f aca="false">IF($J$8&gt;0,T23,1)</f>
        <v>0</v>
      </c>
      <c r="AL23" s="222" t="n">
        <f aca="false">IF($J$8&gt;0,T23*1.001,1)</f>
        <v>0</v>
      </c>
      <c r="AM23" s="221" t="n">
        <f aca="false">IF($W$8&gt;0,AA23,1)</f>
        <v>1</v>
      </c>
      <c r="AN23" s="222" t="n">
        <f aca="false">IF($W$8&gt;0,AA23*1.001,1)</f>
        <v>1</v>
      </c>
      <c r="AO23" s="223" t="n">
        <f aca="false">IF($AC$8&gt;0,AF23,1)</f>
        <v>0</v>
      </c>
      <c r="AP23" s="223" t="n">
        <f aca="false">IF($AI$8&gt;0,AI23,1)</f>
        <v>1</v>
      </c>
      <c r="AQ23" s="224" t="str">
        <f aca="false">IF((AK23*AM23*AO23*AP23)=0," ",(AK23+AM23+AO23+AP23))</f>
        <v> </v>
      </c>
      <c r="AR23" s="222" t="str">
        <f aca="false">IF((AL23*AN23*AO23*AP23)=0," ",(AL23+AN23+AO23+AP23))</f>
        <v> </v>
      </c>
      <c r="AS23" s="225"/>
      <c r="AT23" s="150"/>
      <c r="AU23" s="151" t="str">
        <f aca="false">IF(ISERROR(RANK(AQ23,AQ$9:$AQ$38,1)),"",RANK(AQ23,$AQ$9:$AQ$38,1))</f>
        <v/>
      </c>
      <c r="AV23" s="151" t="str">
        <f aca="false">IF(ISERROR(RANK(AR23,$AR$9:AR$38,1)),"",RANK(AR23,$AR$9:$AR$38,1))</f>
        <v/>
      </c>
      <c r="AW23" s="102"/>
    </row>
    <row r="24" customFormat="false" ht="15" hidden="false" customHeight="false" outlineLevel="0" collapsed="false">
      <c r="A24" s="121" t="n">
        <f aca="false">Benjamins!A30</f>
        <v>0</v>
      </c>
      <c r="B24" s="153" t="n">
        <f aca="false">Benjamins!B30</f>
        <v>0</v>
      </c>
      <c r="C24" s="211" t="str">
        <f aca="false">Benjamins!C30</f>
        <v> </v>
      </c>
      <c r="D24" s="138" t="str">
        <f aca="false">Benjamins!D30</f>
        <v> </v>
      </c>
      <c r="E24" s="139" t="str">
        <f aca="false">Benjamins!E30</f>
        <v> </v>
      </c>
      <c r="F24" s="212" t="str">
        <f aca="false">Benjamins!F30</f>
        <v> </v>
      </c>
      <c r="G24" s="213"/>
      <c r="H24" s="142" t="n">
        <f aca="false">Benjamins!H30</f>
        <v>0</v>
      </c>
      <c r="I24" s="214" t="n">
        <f aca="false">5*H24</f>
        <v>0</v>
      </c>
      <c r="J24" s="142" t="n">
        <f aca="false">Benjamins!I30</f>
        <v>0</v>
      </c>
      <c r="K24" s="142" t="n">
        <f aca="false">Benjamins!J30</f>
        <v>0</v>
      </c>
      <c r="L24" s="142" t="n">
        <f aca="false">Benjamins!K30</f>
        <v>0</v>
      </c>
      <c r="M24" s="214" t="n">
        <f aca="false">K24+I24</f>
        <v>0</v>
      </c>
      <c r="N24" s="215" t="str">
        <f aca="false">LEFT((M24/60),1)</f>
        <v>0</v>
      </c>
      <c r="O24" s="215" t="n">
        <f aca="false">M24-(N24*60)</f>
        <v>0</v>
      </c>
      <c r="P24" s="215" t="n">
        <f aca="false">J24+N24</f>
        <v>0</v>
      </c>
      <c r="Q24" s="214" t="n">
        <f aca="false">L24+0</f>
        <v>0</v>
      </c>
      <c r="R24" s="138" t="n">
        <f aca="false">IF(J24&lt;&gt;0,CONCATENATE(IF(P24&gt;9,P24,CONCATENATE(0,P24)),":",IF(O24&gt;9,O24,CONCATENATE(0,O24)),":",IF(Q24&gt;9,Q24,CONCATENATE(0,Q24))," "))</f>
        <v>0</v>
      </c>
      <c r="S24" s="215" t="str">
        <f aca="false">IF(J24&lt;&gt;0,(P24*60)+(O24)+(L24/100)," ")</f>
        <v> </v>
      </c>
      <c r="T24" s="151" t="n">
        <f aca="false">IF(ISERROR(RANK(S24,$S$9:$S$38,1)),0,RANK(S24,$S$9:$S$38,1))</f>
        <v>0</v>
      </c>
      <c r="U24" s="213"/>
      <c r="V24" s="216"/>
      <c r="W24" s="142" t="n">
        <f aca="false">Benjamins!P30</f>
        <v>0</v>
      </c>
      <c r="X24" s="142" t="n">
        <f aca="false">Benjamins!Q30</f>
        <v>0</v>
      </c>
      <c r="Y24" s="142" t="n">
        <f aca="false">Benjamins!R30</f>
        <v>0</v>
      </c>
      <c r="Z24" s="215" t="str">
        <f aca="false">IF((W24*60)+(X24)+(Y24/100)&gt;0,(W24*60)+(X24)+(Y24/100),"")</f>
        <v/>
      </c>
      <c r="AA24" s="217" t="n">
        <f aca="false">IF(ISERROR(RANK(Z24,$Z$9:$Z$38,1)),0,RANK(Z24,$Z$9:$Z$38,1))</f>
        <v>0</v>
      </c>
      <c r="AB24" s="218"/>
      <c r="AC24" s="142" t="n">
        <f aca="false">Benjamins!V30</f>
        <v>0</v>
      </c>
      <c r="AD24" s="142" t="n">
        <f aca="false">Benjamins!W30</f>
        <v>0</v>
      </c>
      <c r="AE24" s="215" t="str">
        <f aca="false">IF(AC24&lt;&gt;0,(AC24+(AD24/100))," ")</f>
        <v> </v>
      </c>
      <c r="AF24" s="151" t="n">
        <f aca="false">IF(ISERROR(RANK(AE24,$AE$9:$AE$38,1)),0,RANK(AE24,$AE$9:$AE$38,1))</f>
        <v>0</v>
      </c>
      <c r="AG24" s="218"/>
      <c r="AH24" s="219"/>
      <c r="AI24" s="142" t="n">
        <f aca="false">Benjamins!AA30</f>
        <v>0</v>
      </c>
      <c r="AJ24" s="220"/>
      <c r="AK24" s="221" t="n">
        <f aca="false">IF($J$8&gt;0,T24,1)</f>
        <v>0</v>
      </c>
      <c r="AL24" s="222" t="n">
        <f aca="false">IF($J$8&gt;0,T24*1.001,1)</f>
        <v>0</v>
      </c>
      <c r="AM24" s="221" t="n">
        <f aca="false">IF($W$8&gt;0,AA24,1)</f>
        <v>1</v>
      </c>
      <c r="AN24" s="222" t="n">
        <f aca="false">IF($W$8&gt;0,AA24*1.001,1)</f>
        <v>1</v>
      </c>
      <c r="AO24" s="223" t="n">
        <f aca="false">IF($AC$8&gt;0,AF24,1)</f>
        <v>0</v>
      </c>
      <c r="AP24" s="223" t="n">
        <f aca="false">IF($AI$8&gt;0,AI24,1)</f>
        <v>1</v>
      </c>
      <c r="AQ24" s="224" t="str">
        <f aca="false">IF((AK24*AM24*AO24*AP24)=0," ",(AK24+AM24+AO24+AP24))</f>
        <v> </v>
      </c>
      <c r="AR24" s="222" t="str">
        <f aca="false">IF((AL24*AN24*AO24*AP24)=0," ",(AL24+AN24+AO24+AP24))</f>
        <v> </v>
      </c>
      <c r="AS24" s="225"/>
      <c r="AT24" s="150"/>
      <c r="AU24" s="151" t="str">
        <f aca="false">IF(ISERROR(RANK(AQ24,AQ$9:$AQ$38,1)),"",RANK(AQ24,$AQ$9:$AQ$38,1))</f>
        <v/>
      </c>
      <c r="AV24" s="151" t="str">
        <f aca="false">IF(ISERROR(RANK(AR24,$AR$9:AR$38,1)),"",RANK(AR24,$AR$9:$AR$38,1))</f>
        <v/>
      </c>
      <c r="AW24" s="102"/>
    </row>
    <row r="25" customFormat="false" ht="15" hidden="false" customHeight="false" outlineLevel="0" collapsed="false">
      <c r="A25" s="121" t="n">
        <f aca="false">Benjamins!A31</f>
        <v>0</v>
      </c>
      <c r="B25" s="153" t="n">
        <f aca="false">Benjamins!B31</f>
        <v>0</v>
      </c>
      <c r="C25" s="211" t="str">
        <f aca="false">Benjamins!C31</f>
        <v> </v>
      </c>
      <c r="D25" s="138" t="str">
        <f aca="false">Benjamins!D31</f>
        <v> </v>
      </c>
      <c r="E25" s="139" t="str">
        <f aca="false">Benjamins!E31</f>
        <v> </v>
      </c>
      <c r="F25" s="212" t="str">
        <f aca="false">Benjamins!F31</f>
        <v> </v>
      </c>
      <c r="G25" s="213"/>
      <c r="H25" s="142" t="n">
        <f aca="false">Benjamins!H31</f>
        <v>0</v>
      </c>
      <c r="I25" s="214" t="n">
        <f aca="false">5*H25</f>
        <v>0</v>
      </c>
      <c r="J25" s="142" t="n">
        <f aca="false">Benjamins!I31</f>
        <v>0</v>
      </c>
      <c r="K25" s="142" t="n">
        <f aca="false">Benjamins!J31</f>
        <v>0</v>
      </c>
      <c r="L25" s="142" t="n">
        <f aca="false">Benjamins!K31</f>
        <v>0</v>
      </c>
      <c r="M25" s="214" t="n">
        <f aca="false">K25+I25</f>
        <v>0</v>
      </c>
      <c r="N25" s="215" t="str">
        <f aca="false">LEFT((M25/60),1)</f>
        <v>0</v>
      </c>
      <c r="O25" s="215" t="n">
        <f aca="false">M25-(N25*60)</f>
        <v>0</v>
      </c>
      <c r="P25" s="215" t="n">
        <f aca="false">J25+N25</f>
        <v>0</v>
      </c>
      <c r="Q25" s="214" t="n">
        <f aca="false">L25+0</f>
        <v>0</v>
      </c>
      <c r="R25" s="138" t="n">
        <f aca="false">IF(J25&lt;&gt;0,CONCATENATE(IF(P25&gt;9,P25,CONCATENATE(0,P25)),":",IF(O25&gt;9,O25,CONCATENATE(0,O25)),":",IF(Q25&gt;9,Q25,CONCATENATE(0,Q25))," "))</f>
        <v>0</v>
      </c>
      <c r="S25" s="215" t="str">
        <f aca="false">IF(J25&lt;&gt;0,(P25*60)+(O25)+(L25/100)," ")</f>
        <v> </v>
      </c>
      <c r="T25" s="151" t="n">
        <f aca="false">IF(ISERROR(RANK(S25,$S$9:$S$38,1)),0,RANK(S25,$S$9:$S$38,1))</f>
        <v>0</v>
      </c>
      <c r="U25" s="213"/>
      <c r="V25" s="216"/>
      <c r="W25" s="142" t="n">
        <f aca="false">Benjamins!P31</f>
        <v>0</v>
      </c>
      <c r="X25" s="142" t="n">
        <f aca="false">Benjamins!Q31</f>
        <v>0</v>
      </c>
      <c r="Y25" s="142" t="n">
        <f aca="false">Benjamins!R31</f>
        <v>0</v>
      </c>
      <c r="Z25" s="215" t="str">
        <f aca="false">IF((W25*60)+(X25)+(Y25/100)&gt;0,(W25*60)+(X25)+(Y25/100),"")</f>
        <v/>
      </c>
      <c r="AA25" s="217" t="n">
        <f aca="false">IF(ISERROR(RANK(Z25,$Z$9:$Z$38,1)),0,RANK(Z25,$Z$9:$Z$38,1))</f>
        <v>0</v>
      </c>
      <c r="AB25" s="218"/>
      <c r="AC25" s="142" t="n">
        <f aca="false">Benjamins!V31</f>
        <v>0</v>
      </c>
      <c r="AD25" s="142" t="n">
        <f aca="false">Benjamins!W31</f>
        <v>0</v>
      </c>
      <c r="AE25" s="215" t="str">
        <f aca="false">IF(AC25&lt;&gt;0,(AC25+(AD25/100))," ")</f>
        <v> </v>
      </c>
      <c r="AF25" s="151" t="n">
        <f aca="false">IF(ISERROR(RANK(AE25,$AE$9:$AE$38,1)),0,RANK(AE25,$AE$9:$AE$38,1))</f>
        <v>0</v>
      </c>
      <c r="AG25" s="218"/>
      <c r="AH25" s="219"/>
      <c r="AI25" s="142" t="n">
        <f aca="false">Benjamins!AA31</f>
        <v>0</v>
      </c>
      <c r="AJ25" s="220"/>
      <c r="AK25" s="221" t="n">
        <f aca="false">IF($J$8&gt;0,T25,1)</f>
        <v>0</v>
      </c>
      <c r="AL25" s="222" t="n">
        <f aca="false">IF($J$8&gt;0,T25*1.001,1)</f>
        <v>0</v>
      </c>
      <c r="AM25" s="221" t="n">
        <f aca="false">IF($W$8&gt;0,AA25,1)</f>
        <v>1</v>
      </c>
      <c r="AN25" s="222" t="n">
        <f aca="false">IF($W$8&gt;0,AA25*1.001,1)</f>
        <v>1</v>
      </c>
      <c r="AO25" s="223" t="n">
        <f aca="false">IF($AC$8&gt;0,AF25,1)</f>
        <v>0</v>
      </c>
      <c r="AP25" s="223" t="n">
        <f aca="false">IF($AI$8&gt;0,AI25,1)</f>
        <v>1</v>
      </c>
      <c r="AQ25" s="224" t="str">
        <f aca="false">IF((AK25*AM25*AO25*AP25)=0," ",(AK25+AM25+AO25+AP25))</f>
        <v> </v>
      </c>
      <c r="AR25" s="222" t="str">
        <f aca="false">IF((AL25*AN25*AO25*AP25)=0," ",(AL25+AN25+AO25+AP25))</f>
        <v> </v>
      </c>
      <c r="AS25" s="225"/>
      <c r="AT25" s="150"/>
      <c r="AU25" s="151" t="str">
        <f aca="false">IF(ISERROR(RANK(AQ25,AQ$9:$AQ$38,1)),"",RANK(AQ25,$AQ$9:$AQ$38,1))</f>
        <v/>
      </c>
      <c r="AV25" s="151" t="str">
        <f aca="false">IF(ISERROR(RANK(AR25,$AR$9:AR$38,1)),"",RANK(AR25,$AR$9:$AR$38,1))</f>
        <v/>
      </c>
      <c r="AW25" s="102"/>
    </row>
    <row r="26" customFormat="false" ht="15" hidden="false" customHeight="false" outlineLevel="0" collapsed="false">
      <c r="A26" s="121" t="n">
        <f aca="false">Benjamins!A32</f>
        <v>0</v>
      </c>
      <c r="B26" s="153" t="n">
        <f aca="false">Benjamins!B32</f>
        <v>0</v>
      </c>
      <c r="C26" s="211" t="str">
        <f aca="false">Benjamins!C32</f>
        <v> </v>
      </c>
      <c r="D26" s="138" t="str">
        <f aca="false">Benjamins!D32</f>
        <v> </v>
      </c>
      <c r="E26" s="139" t="str">
        <f aca="false">Benjamins!E32</f>
        <v> </v>
      </c>
      <c r="F26" s="212" t="str">
        <f aca="false">Benjamins!F32</f>
        <v> </v>
      </c>
      <c r="G26" s="213"/>
      <c r="H26" s="142" t="n">
        <f aca="false">Benjamins!H32</f>
        <v>0</v>
      </c>
      <c r="I26" s="214" t="n">
        <f aca="false">5*H26</f>
        <v>0</v>
      </c>
      <c r="J26" s="142" t="n">
        <f aca="false">Benjamins!I32</f>
        <v>0</v>
      </c>
      <c r="K26" s="142" t="n">
        <f aca="false">Benjamins!J32</f>
        <v>0</v>
      </c>
      <c r="L26" s="142" t="n">
        <f aca="false">Benjamins!K32</f>
        <v>0</v>
      </c>
      <c r="M26" s="214" t="n">
        <f aca="false">K26+I26</f>
        <v>0</v>
      </c>
      <c r="N26" s="215" t="str">
        <f aca="false">LEFT((M26/60),1)</f>
        <v>0</v>
      </c>
      <c r="O26" s="215" t="n">
        <f aca="false">M26-(N26*60)</f>
        <v>0</v>
      </c>
      <c r="P26" s="215" t="n">
        <f aca="false">J26+N26</f>
        <v>0</v>
      </c>
      <c r="Q26" s="214" t="n">
        <f aca="false">L26+0</f>
        <v>0</v>
      </c>
      <c r="R26" s="138" t="n">
        <f aca="false">IF(J26&lt;&gt;0,CONCATENATE(IF(P26&gt;9,P26,CONCATENATE(0,P26)),":",IF(O26&gt;9,O26,CONCATENATE(0,O26)),":",IF(Q26&gt;9,Q26,CONCATENATE(0,Q26))," "))</f>
        <v>0</v>
      </c>
      <c r="S26" s="215" t="str">
        <f aca="false">IF(J26&lt;&gt;0,(P26*60)+(O26)+(L26/100)," ")</f>
        <v> </v>
      </c>
      <c r="T26" s="151" t="n">
        <f aca="false">IF(ISERROR(RANK(S26,$S$9:$S$38,1)),0,RANK(S26,$S$9:$S$38,1))</f>
        <v>0</v>
      </c>
      <c r="U26" s="213"/>
      <c r="V26" s="216"/>
      <c r="W26" s="142" t="n">
        <f aca="false">Benjamins!P32</f>
        <v>0</v>
      </c>
      <c r="X26" s="142" t="n">
        <f aca="false">Benjamins!Q32</f>
        <v>0</v>
      </c>
      <c r="Y26" s="142" t="n">
        <f aca="false">Benjamins!R32</f>
        <v>0</v>
      </c>
      <c r="Z26" s="215" t="str">
        <f aca="false">IF((W26*60)+(X26)+(Y26/100)&gt;0,(W26*60)+(X26)+(Y26/100),"")</f>
        <v/>
      </c>
      <c r="AA26" s="217" t="n">
        <f aca="false">IF(ISERROR(RANK(Z26,$Z$9:$Z$38,1)),0,RANK(Z26,$Z$9:$Z$38,1))</f>
        <v>0</v>
      </c>
      <c r="AB26" s="218"/>
      <c r="AC26" s="142" t="n">
        <f aca="false">Benjamins!V32</f>
        <v>0</v>
      </c>
      <c r="AD26" s="142" t="n">
        <f aca="false">Benjamins!W32</f>
        <v>0</v>
      </c>
      <c r="AE26" s="215" t="str">
        <f aca="false">IF(AC26&lt;&gt;0,(AC26+(AD26/100))," ")</f>
        <v> </v>
      </c>
      <c r="AF26" s="151" t="n">
        <f aca="false">IF(ISERROR(RANK(AE26,$AE$9:$AE$38,1)),0,RANK(AE26,$AE$9:$AE$38,1))</f>
        <v>0</v>
      </c>
      <c r="AG26" s="218"/>
      <c r="AH26" s="219"/>
      <c r="AI26" s="142" t="n">
        <f aca="false">Benjamins!AA32</f>
        <v>0</v>
      </c>
      <c r="AJ26" s="220"/>
      <c r="AK26" s="221" t="n">
        <f aca="false">IF($J$8&gt;0,T26,1)</f>
        <v>0</v>
      </c>
      <c r="AL26" s="222" t="n">
        <f aca="false">IF($J$8&gt;0,T26*1.001,1)</f>
        <v>0</v>
      </c>
      <c r="AM26" s="221" t="n">
        <f aca="false">IF($W$8&gt;0,AA26,1)</f>
        <v>1</v>
      </c>
      <c r="AN26" s="222" t="n">
        <f aca="false">IF($W$8&gt;0,AA26*1.001,1)</f>
        <v>1</v>
      </c>
      <c r="AO26" s="223" t="n">
        <f aca="false">IF($AC$8&gt;0,AF26,1)</f>
        <v>0</v>
      </c>
      <c r="AP26" s="223" t="n">
        <f aca="false">IF($AI$8&gt;0,AI26,1)</f>
        <v>1</v>
      </c>
      <c r="AQ26" s="224" t="str">
        <f aca="false">IF((AK26*AM26*AO26*AP26)=0," ",(AK26+AM26+AO26+AP26))</f>
        <v> </v>
      </c>
      <c r="AR26" s="222" t="str">
        <f aca="false">IF((AL26*AN26*AO26*AP26)=0," ",(AL26+AN26+AO26+AP26))</f>
        <v> </v>
      </c>
      <c r="AS26" s="225"/>
      <c r="AT26" s="150"/>
      <c r="AU26" s="151" t="str">
        <f aca="false">IF(ISERROR(RANK(AQ26,AQ$9:$AQ$38,1)),"",RANK(AQ26,$AQ$9:$AQ$38,1))</f>
        <v/>
      </c>
      <c r="AV26" s="151" t="str">
        <f aca="false">IF(ISERROR(RANK(AR26,$AR$9:AR$38,1)),"",RANK(AR26,$AR$9:$AR$38,1))</f>
        <v/>
      </c>
      <c r="AW26" s="102"/>
    </row>
    <row r="27" customFormat="false" ht="15" hidden="false" customHeight="false" outlineLevel="0" collapsed="false">
      <c r="A27" s="121" t="n">
        <f aca="false">Benjamins!A33</f>
        <v>0</v>
      </c>
      <c r="B27" s="153" t="n">
        <f aca="false">Benjamins!B33</f>
        <v>0</v>
      </c>
      <c r="C27" s="211" t="str">
        <f aca="false">Benjamins!C33</f>
        <v> </v>
      </c>
      <c r="D27" s="138" t="str">
        <f aca="false">Benjamins!D33</f>
        <v> </v>
      </c>
      <c r="E27" s="139" t="str">
        <f aca="false">Benjamins!E33</f>
        <v> </v>
      </c>
      <c r="F27" s="212" t="str">
        <f aca="false">Benjamins!F33</f>
        <v> </v>
      </c>
      <c r="G27" s="213"/>
      <c r="H27" s="142" t="n">
        <f aca="false">Benjamins!H33</f>
        <v>0</v>
      </c>
      <c r="I27" s="214" t="n">
        <f aca="false">5*H27</f>
        <v>0</v>
      </c>
      <c r="J27" s="142" t="n">
        <f aca="false">Benjamins!I33</f>
        <v>0</v>
      </c>
      <c r="K27" s="142" t="n">
        <f aca="false">Benjamins!J33</f>
        <v>0</v>
      </c>
      <c r="L27" s="142" t="n">
        <f aca="false">Benjamins!K33</f>
        <v>0</v>
      </c>
      <c r="M27" s="214" t="n">
        <f aca="false">K27+I27</f>
        <v>0</v>
      </c>
      <c r="N27" s="215" t="str">
        <f aca="false">LEFT((M27/60),1)</f>
        <v>0</v>
      </c>
      <c r="O27" s="215" t="n">
        <f aca="false">M27-(N27*60)</f>
        <v>0</v>
      </c>
      <c r="P27" s="215" t="n">
        <f aca="false">J27+N27</f>
        <v>0</v>
      </c>
      <c r="Q27" s="214" t="n">
        <f aca="false">L27+0</f>
        <v>0</v>
      </c>
      <c r="R27" s="138" t="n">
        <f aca="false">IF(J27&lt;&gt;0,CONCATENATE(IF(P27&gt;9,P27,CONCATENATE(0,P27)),":",IF(O27&gt;9,O27,CONCATENATE(0,O27)),":",IF(Q27&gt;9,Q27,CONCATENATE(0,Q27))," "))</f>
        <v>0</v>
      </c>
      <c r="S27" s="215" t="str">
        <f aca="false">IF(J27&lt;&gt;0,(P27*60)+(O27)+(L27/100)," ")</f>
        <v> </v>
      </c>
      <c r="T27" s="151" t="n">
        <f aca="false">IF(ISERROR(RANK(S27,$S$9:$S$38,1)),0,RANK(S27,$S$9:$S$38,1))</f>
        <v>0</v>
      </c>
      <c r="U27" s="213"/>
      <c r="V27" s="216"/>
      <c r="W27" s="142" t="n">
        <f aca="false">Benjamins!P33</f>
        <v>0</v>
      </c>
      <c r="X27" s="142" t="n">
        <f aca="false">Benjamins!Q33</f>
        <v>0</v>
      </c>
      <c r="Y27" s="142" t="n">
        <f aca="false">Benjamins!R33</f>
        <v>0</v>
      </c>
      <c r="Z27" s="215" t="str">
        <f aca="false">IF((W27*60)+(X27)+(Y27/100)&gt;0,(W27*60)+(X27)+(Y27/100),"")</f>
        <v/>
      </c>
      <c r="AA27" s="217" t="n">
        <f aca="false">IF(ISERROR(RANK(Z27,$Z$9:$Z$38,1)),0,RANK(Z27,$Z$9:$Z$38,1))</f>
        <v>0</v>
      </c>
      <c r="AB27" s="218"/>
      <c r="AC27" s="142" t="n">
        <f aca="false">Benjamins!V33</f>
        <v>0</v>
      </c>
      <c r="AD27" s="142" t="n">
        <f aca="false">Benjamins!W33</f>
        <v>0</v>
      </c>
      <c r="AE27" s="215" t="str">
        <f aca="false">IF(AC27&lt;&gt;0,(AC27+(AD27/100))," ")</f>
        <v> </v>
      </c>
      <c r="AF27" s="151" t="n">
        <f aca="false">IF(ISERROR(RANK(AE27,$AE$9:$AE$38,1)),0,RANK(AE27,$AE$9:$AE$38,1))</f>
        <v>0</v>
      </c>
      <c r="AG27" s="218"/>
      <c r="AH27" s="219"/>
      <c r="AI27" s="142" t="n">
        <f aca="false">Benjamins!AA33</f>
        <v>0</v>
      </c>
      <c r="AJ27" s="220"/>
      <c r="AK27" s="221" t="n">
        <f aca="false">IF($J$8&gt;0,T27,1)</f>
        <v>0</v>
      </c>
      <c r="AL27" s="222" t="n">
        <f aca="false">IF($J$8&gt;0,T27*1.001,1)</f>
        <v>0</v>
      </c>
      <c r="AM27" s="221" t="n">
        <f aca="false">IF($W$8&gt;0,AA27,1)</f>
        <v>1</v>
      </c>
      <c r="AN27" s="222" t="n">
        <f aca="false">IF($W$8&gt;0,AA27*1.001,1)</f>
        <v>1</v>
      </c>
      <c r="AO27" s="223" t="n">
        <f aca="false">IF($AC$8&gt;0,AF27,1)</f>
        <v>0</v>
      </c>
      <c r="AP27" s="223" t="n">
        <f aca="false">IF($AI$8&gt;0,AI27,1)</f>
        <v>1</v>
      </c>
      <c r="AQ27" s="224" t="str">
        <f aca="false">IF((AK27*AM27*AO27*AP27)=0," ",(AK27+AM27+AO27+AP27))</f>
        <v> </v>
      </c>
      <c r="AR27" s="222" t="str">
        <f aca="false">IF((AL27*AN27*AO27*AP27)=0," ",(AL27+AN27+AO27+AP27))</f>
        <v> </v>
      </c>
      <c r="AS27" s="225"/>
      <c r="AT27" s="150"/>
      <c r="AU27" s="151" t="str">
        <f aca="false">IF(ISERROR(RANK(AQ27,AQ$9:$AQ$38,1)),"",RANK(AQ27,$AQ$9:$AQ$38,1))</f>
        <v/>
      </c>
      <c r="AV27" s="151" t="str">
        <f aca="false">IF(ISERROR(RANK(AR27,$AR$9:AR$38,1)),"",RANK(AR27,$AR$9:$AR$38,1))</f>
        <v/>
      </c>
      <c r="AW27" s="102"/>
    </row>
    <row r="28" customFormat="false" ht="15" hidden="false" customHeight="false" outlineLevel="0" collapsed="false">
      <c r="A28" s="121" t="n">
        <f aca="false">Benjamins!A34</f>
        <v>0</v>
      </c>
      <c r="B28" s="153" t="n">
        <f aca="false">Benjamins!B34</f>
        <v>0</v>
      </c>
      <c r="C28" s="211" t="str">
        <f aca="false">Benjamins!C34</f>
        <v> </v>
      </c>
      <c r="D28" s="138" t="str">
        <f aca="false">Benjamins!D34</f>
        <v> </v>
      </c>
      <c r="E28" s="139" t="str">
        <f aca="false">Benjamins!E34</f>
        <v> </v>
      </c>
      <c r="F28" s="212" t="str">
        <f aca="false">Benjamins!F34</f>
        <v> </v>
      </c>
      <c r="G28" s="213"/>
      <c r="H28" s="142" t="n">
        <f aca="false">Benjamins!H34</f>
        <v>0</v>
      </c>
      <c r="I28" s="214" t="n">
        <f aca="false">5*H28</f>
        <v>0</v>
      </c>
      <c r="J28" s="142" t="n">
        <f aca="false">Benjamins!I34</f>
        <v>0</v>
      </c>
      <c r="K28" s="142" t="n">
        <f aca="false">Benjamins!J34</f>
        <v>0</v>
      </c>
      <c r="L28" s="142" t="n">
        <f aca="false">Benjamins!K34</f>
        <v>0</v>
      </c>
      <c r="M28" s="214" t="n">
        <f aca="false">K28+I28</f>
        <v>0</v>
      </c>
      <c r="N28" s="215" t="str">
        <f aca="false">LEFT((M28/60),1)</f>
        <v>0</v>
      </c>
      <c r="O28" s="215" t="n">
        <f aca="false">M28-(N28*60)</f>
        <v>0</v>
      </c>
      <c r="P28" s="215" t="n">
        <f aca="false">J28+N28</f>
        <v>0</v>
      </c>
      <c r="Q28" s="214" t="n">
        <f aca="false">L28+0</f>
        <v>0</v>
      </c>
      <c r="R28" s="138" t="n">
        <f aca="false">IF(J28&lt;&gt;0,CONCATENATE(IF(P28&gt;9,P28,CONCATENATE(0,P28)),":",IF(O28&gt;9,O28,CONCATENATE(0,O28)),":",IF(Q28&gt;9,Q28,CONCATENATE(0,Q28))," "))</f>
        <v>0</v>
      </c>
      <c r="S28" s="215" t="str">
        <f aca="false">IF(J28&lt;&gt;0,(P28*60)+(O28)+(L28/100)," ")</f>
        <v> </v>
      </c>
      <c r="T28" s="151" t="n">
        <f aca="false">IF(ISERROR(RANK(S28,$S$9:$S$38,1)),0,RANK(S28,$S$9:$S$38,1))</f>
        <v>0</v>
      </c>
      <c r="U28" s="213"/>
      <c r="V28" s="216"/>
      <c r="W28" s="142" t="n">
        <f aca="false">Benjamins!P34</f>
        <v>0</v>
      </c>
      <c r="X28" s="142" t="n">
        <f aca="false">Benjamins!Q34</f>
        <v>0</v>
      </c>
      <c r="Y28" s="142" t="n">
        <f aca="false">Benjamins!R34</f>
        <v>0</v>
      </c>
      <c r="Z28" s="215" t="str">
        <f aca="false">IF((W28*60)+(X28)+(Y28/100)&gt;0,(W28*60)+(X28)+(Y28/100),"")</f>
        <v/>
      </c>
      <c r="AA28" s="217" t="n">
        <f aca="false">IF(ISERROR(RANK(Z28,$Z$9:$Z$38,1)),0,RANK(Z28,$Z$9:$Z$38,1))</f>
        <v>0</v>
      </c>
      <c r="AB28" s="218"/>
      <c r="AC28" s="142" t="n">
        <f aca="false">Benjamins!V34</f>
        <v>0</v>
      </c>
      <c r="AD28" s="142" t="n">
        <f aca="false">Benjamins!W34</f>
        <v>0</v>
      </c>
      <c r="AE28" s="215" t="str">
        <f aca="false">IF(AC28&lt;&gt;0,(AC28+(AD28/100))," ")</f>
        <v> </v>
      </c>
      <c r="AF28" s="151" t="n">
        <f aca="false">IF(ISERROR(RANK(AE28,$AE$9:$AE$38,1)),0,RANK(AE28,$AE$9:$AE$38,1))</f>
        <v>0</v>
      </c>
      <c r="AG28" s="218"/>
      <c r="AH28" s="219"/>
      <c r="AI28" s="142" t="n">
        <f aca="false">Benjamins!AA34</f>
        <v>0</v>
      </c>
      <c r="AJ28" s="220"/>
      <c r="AK28" s="221" t="n">
        <f aca="false">IF($J$8&gt;0,T28,1)</f>
        <v>0</v>
      </c>
      <c r="AL28" s="222" t="n">
        <f aca="false">IF($J$8&gt;0,T28*1.001,1)</f>
        <v>0</v>
      </c>
      <c r="AM28" s="221" t="n">
        <f aca="false">IF($W$8&gt;0,AA28,1)</f>
        <v>1</v>
      </c>
      <c r="AN28" s="222" t="n">
        <f aca="false">IF($W$8&gt;0,AA28*1.001,1)</f>
        <v>1</v>
      </c>
      <c r="AO28" s="223" t="n">
        <f aca="false">IF($AC$8&gt;0,AF28,1)</f>
        <v>0</v>
      </c>
      <c r="AP28" s="223" t="n">
        <f aca="false">IF($AI$8&gt;0,AI28,1)</f>
        <v>1</v>
      </c>
      <c r="AQ28" s="224" t="str">
        <f aca="false">IF((AK28*AM28*AO28*AP28)=0," ",(AK28+AM28+AO28+AP28))</f>
        <v> </v>
      </c>
      <c r="AR28" s="222" t="str">
        <f aca="false">IF((AL28*AN28*AO28*AP28)=0," ",(AL28+AN28+AO28+AP28))</f>
        <v> </v>
      </c>
      <c r="AS28" s="225"/>
      <c r="AT28" s="150"/>
      <c r="AU28" s="151" t="str">
        <f aca="false">IF(ISERROR(RANK(AQ28,AQ$9:$AQ$38,1)),"",RANK(AQ28,$AQ$9:$AQ$38,1))</f>
        <v/>
      </c>
      <c r="AV28" s="151" t="str">
        <f aca="false">IF(ISERROR(RANK(AR28,$AR$9:AR$38,1)),"",RANK(AR28,$AR$9:$AR$38,1))</f>
        <v/>
      </c>
      <c r="AW28" s="102"/>
    </row>
    <row r="29" customFormat="false" ht="15" hidden="false" customHeight="false" outlineLevel="0" collapsed="false">
      <c r="A29" s="121" t="n">
        <f aca="false">Benjamins!A35</f>
        <v>0</v>
      </c>
      <c r="B29" s="153" t="n">
        <f aca="false">Benjamins!B35</f>
        <v>0</v>
      </c>
      <c r="C29" s="211" t="str">
        <f aca="false">Benjamins!C35</f>
        <v> </v>
      </c>
      <c r="D29" s="138" t="str">
        <f aca="false">Benjamins!D35</f>
        <v> </v>
      </c>
      <c r="E29" s="139" t="str">
        <f aca="false">Benjamins!E35</f>
        <v> </v>
      </c>
      <c r="F29" s="212" t="str">
        <f aca="false">Benjamins!F35</f>
        <v> </v>
      </c>
      <c r="G29" s="213"/>
      <c r="H29" s="142" t="n">
        <f aca="false">Benjamins!H35</f>
        <v>0</v>
      </c>
      <c r="I29" s="214" t="n">
        <f aca="false">5*H29</f>
        <v>0</v>
      </c>
      <c r="J29" s="142" t="n">
        <f aca="false">Benjamins!I35</f>
        <v>0</v>
      </c>
      <c r="K29" s="142" t="n">
        <f aca="false">Benjamins!J35</f>
        <v>0</v>
      </c>
      <c r="L29" s="142" t="n">
        <f aca="false">Benjamins!K35</f>
        <v>0</v>
      </c>
      <c r="M29" s="214" t="n">
        <f aca="false">K29+I29</f>
        <v>0</v>
      </c>
      <c r="N29" s="215" t="str">
        <f aca="false">LEFT((M29/60),1)</f>
        <v>0</v>
      </c>
      <c r="O29" s="215" t="n">
        <f aca="false">M29-(N29*60)</f>
        <v>0</v>
      </c>
      <c r="P29" s="215" t="n">
        <f aca="false">J29+N29</f>
        <v>0</v>
      </c>
      <c r="Q29" s="214" t="n">
        <f aca="false">L29+0</f>
        <v>0</v>
      </c>
      <c r="R29" s="138" t="n">
        <f aca="false">IF(J29&lt;&gt;0,CONCATENATE(IF(P29&gt;9,P29,CONCATENATE(0,P29)),":",IF(O29&gt;9,O29,CONCATENATE(0,O29)),":",IF(Q29&gt;9,Q29,CONCATENATE(0,Q29))," "))</f>
        <v>0</v>
      </c>
      <c r="S29" s="215" t="str">
        <f aca="false">IF(J29&lt;&gt;0,(P29*60)+(O29)+(L29/100)," ")</f>
        <v> </v>
      </c>
      <c r="T29" s="151" t="n">
        <f aca="false">IF(ISERROR(RANK(S29,$S$9:$S$38,1)),0,RANK(S29,$S$9:$S$38,1))</f>
        <v>0</v>
      </c>
      <c r="U29" s="213"/>
      <c r="V29" s="216"/>
      <c r="W29" s="142" t="n">
        <f aca="false">Benjamins!P35</f>
        <v>0</v>
      </c>
      <c r="X29" s="142" t="n">
        <f aca="false">Benjamins!Q35</f>
        <v>0</v>
      </c>
      <c r="Y29" s="142" t="n">
        <f aca="false">Benjamins!R35</f>
        <v>0</v>
      </c>
      <c r="Z29" s="215" t="str">
        <f aca="false">IF((W29*60)+(X29)+(Y29/100)&gt;0,(W29*60)+(X29)+(Y29/100),"")</f>
        <v/>
      </c>
      <c r="AA29" s="217" t="n">
        <f aca="false">IF(ISERROR(RANK(Z29,$Z$9:$Z$38,1)),0,RANK(Z29,$Z$9:$Z$38,1))</f>
        <v>0</v>
      </c>
      <c r="AB29" s="218"/>
      <c r="AC29" s="142" t="n">
        <f aca="false">Benjamins!V35</f>
        <v>0</v>
      </c>
      <c r="AD29" s="142" t="n">
        <f aca="false">Benjamins!W35</f>
        <v>0</v>
      </c>
      <c r="AE29" s="215" t="str">
        <f aca="false">IF(AC29&lt;&gt;0,(AC29+(AD29/100))," ")</f>
        <v> </v>
      </c>
      <c r="AF29" s="151" t="n">
        <f aca="false">IF(ISERROR(RANK(AE29,$AE$9:$AE$38,1)),0,RANK(AE29,$AE$9:$AE$38,1))</f>
        <v>0</v>
      </c>
      <c r="AG29" s="218"/>
      <c r="AH29" s="219"/>
      <c r="AI29" s="142" t="n">
        <f aca="false">Benjamins!AA35</f>
        <v>0</v>
      </c>
      <c r="AJ29" s="220"/>
      <c r="AK29" s="221" t="n">
        <f aca="false">IF($J$8&gt;0,T29,1)</f>
        <v>0</v>
      </c>
      <c r="AL29" s="222" t="n">
        <f aca="false">IF($J$8&gt;0,T29*1.001,1)</f>
        <v>0</v>
      </c>
      <c r="AM29" s="221" t="n">
        <f aca="false">IF($W$8&gt;0,AA29,1)</f>
        <v>1</v>
      </c>
      <c r="AN29" s="222" t="n">
        <f aca="false">IF($W$8&gt;0,AA29*1.001,1)</f>
        <v>1</v>
      </c>
      <c r="AO29" s="223" t="n">
        <f aca="false">IF($AC$8&gt;0,AF29,1)</f>
        <v>0</v>
      </c>
      <c r="AP29" s="223" t="n">
        <f aca="false">IF($AI$8&gt;0,AI29,1)</f>
        <v>1</v>
      </c>
      <c r="AQ29" s="224" t="str">
        <f aca="false">IF((AK29*AM29*AO29*AP29)=0," ",(AK29+AM29+AO29+AP29))</f>
        <v> </v>
      </c>
      <c r="AR29" s="222" t="str">
        <f aca="false">IF((AL29*AN29*AO29*AP29)=0," ",(AL29+AN29+AO29+AP29))</f>
        <v> </v>
      </c>
      <c r="AS29" s="225"/>
      <c r="AT29" s="150"/>
      <c r="AU29" s="151" t="str">
        <f aca="false">IF(ISERROR(RANK(AQ29,AQ$9:$AQ$38,1)),"",RANK(AQ29,$AQ$9:$AQ$38,1))</f>
        <v/>
      </c>
      <c r="AV29" s="151" t="str">
        <f aca="false">IF(ISERROR(RANK(AR29,$AR$9:AR$38,1)),"",RANK(AR29,$AR$9:$AR$38,1))</f>
        <v/>
      </c>
      <c r="AW29" s="102"/>
    </row>
    <row r="30" customFormat="false" ht="15" hidden="false" customHeight="false" outlineLevel="0" collapsed="false">
      <c r="A30" s="121" t="n">
        <f aca="false">Benjamins!A36</f>
        <v>0</v>
      </c>
      <c r="B30" s="153" t="n">
        <f aca="false">Benjamins!B36</f>
        <v>0</v>
      </c>
      <c r="C30" s="211" t="str">
        <f aca="false">Benjamins!C36</f>
        <v> </v>
      </c>
      <c r="D30" s="138" t="str">
        <f aca="false">Benjamins!D36</f>
        <v> </v>
      </c>
      <c r="E30" s="139" t="str">
        <f aca="false">Benjamins!E36</f>
        <v> </v>
      </c>
      <c r="F30" s="212" t="str">
        <f aca="false">Benjamins!F36</f>
        <v> </v>
      </c>
      <c r="G30" s="213"/>
      <c r="H30" s="142" t="n">
        <f aca="false">Benjamins!H36</f>
        <v>0</v>
      </c>
      <c r="I30" s="214" t="n">
        <f aca="false">5*H30</f>
        <v>0</v>
      </c>
      <c r="J30" s="142" t="n">
        <f aca="false">Benjamins!I36</f>
        <v>0</v>
      </c>
      <c r="K30" s="142" t="n">
        <f aca="false">Benjamins!J36</f>
        <v>0</v>
      </c>
      <c r="L30" s="142" t="n">
        <f aca="false">Benjamins!K36</f>
        <v>0</v>
      </c>
      <c r="M30" s="214" t="n">
        <f aca="false">K30+I30</f>
        <v>0</v>
      </c>
      <c r="N30" s="215" t="str">
        <f aca="false">LEFT((M30/60),1)</f>
        <v>0</v>
      </c>
      <c r="O30" s="215" t="n">
        <f aca="false">M30-(N30*60)</f>
        <v>0</v>
      </c>
      <c r="P30" s="215" t="n">
        <f aca="false">J30+N30</f>
        <v>0</v>
      </c>
      <c r="Q30" s="214" t="n">
        <f aca="false">L30+0</f>
        <v>0</v>
      </c>
      <c r="R30" s="138" t="n">
        <f aca="false">IF(J30&lt;&gt;0,CONCATENATE(IF(P30&gt;9,P30,CONCATENATE(0,P30)),":",IF(O30&gt;9,O30,CONCATENATE(0,O30)),":",IF(Q30&gt;9,Q30,CONCATENATE(0,Q30))," "))</f>
        <v>0</v>
      </c>
      <c r="S30" s="215" t="str">
        <f aca="false">IF(J30&lt;&gt;0,(P30*60)+(O30)+(L30/100)," ")</f>
        <v> </v>
      </c>
      <c r="T30" s="151" t="n">
        <f aca="false">IF(ISERROR(RANK(S30,$S$9:$S$38,1)),0,RANK(S30,$S$9:$S$38,1))</f>
        <v>0</v>
      </c>
      <c r="U30" s="213"/>
      <c r="V30" s="216"/>
      <c r="W30" s="142" t="n">
        <f aca="false">Benjamins!P36</f>
        <v>0</v>
      </c>
      <c r="X30" s="142" t="n">
        <f aca="false">Benjamins!Q36</f>
        <v>0</v>
      </c>
      <c r="Y30" s="142" t="n">
        <f aca="false">Benjamins!R36</f>
        <v>0</v>
      </c>
      <c r="Z30" s="215" t="str">
        <f aca="false">IF((W30*60)+(X30)+(Y30/100)&gt;0,(W30*60)+(X30)+(Y30/100),"")</f>
        <v/>
      </c>
      <c r="AA30" s="217" t="n">
        <f aca="false">IF(ISERROR(RANK(Z30,$Z$9:$Z$38,1)),0,RANK(Z30,$Z$9:$Z$38,1))</f>
        <v>0</v>
      </c>
      <c r="AB30" s="218"/>
      <c r="AC30" s="142" t="n">
        <f aca="false">Benjamins!V36</f>
        <v>0</v>
      </c>
      <c r="AD30" s="142" t="n">
        <f aca="false">Benjamins!W36</f>
        <v>0</v>
      </c>
      <c r="AE30" s="215" t="str">
        <f aca="false">IF(AC30&lt;&gt;0,(AC30+(AD30/100))," ")</f>
        <v> </v>
      </c>
      <c r="AF30" s="151" t="n">
        <f aca="false">IF(ISERROR(RANK(AE30,$AE$9:$AE$38,1)),0,RANK(AE30,$AE$9:$AE$38,1))</f>
        <v>0</v>
      </c>
      <c r="AG30" s="218"/>
      <c r="AH30" s="219"/>
      <c r="AI30" s="142" t="n">
        <f aca="false">Benjamins!AA36</f>
        <v>0</v>
      </c>
      <c r="AJ30" s="220"/>
      <c r="AK30" s="221" t="n">
        <f aca="false">IF($J$8&gt;0,T30,1)</f>
        <v>0</v>
      </c>
      <c r="AL30" s="222" t="n">
        <f aca="false">IF($J$8&gt;0,T30*1.001,1)</f>
        <v>0</v>
      </c>
      <c r="AM30" s="221" t="n">
        <f aca="false">IF($W$8&gt;0,AA30,1)</f>
        <v>1</v>
      </c>
      <c r="AN30" s="222" t="n">
        <f aca="false">IF($W$8&gt;0,AA30*1.001,1)</f>
        <v>1</v>
      </c>
      <c r="AO30" s="223" t="n">
        <f aca="false">IF($AC$8&gt;0,AF30,1)</f>
        <v>0</v>
      </c>
      <c r="AP30" s="223" t="n">
        <f aca="false">IF($AI$8&gt;0,AI30,1)</f>
        <v>1</v>
      </c>
      <c r="AQ30" s="224" t="str">
        <f aca="false">IF((AK30*AM30*AO30*AP30)=0," ",(AK30+AM30+AO30+AP30))</f>
        <v> </v>
      </c>
      <c r="AR30" s="222" t="str">
        <f aca="false">IF((AL30*AN30*AO30*AP30)=0," ",(AL30+AN30+AO30+AP30))</f>
        <v> </v>
      </c>
      <c r="AS30" s="225"/>
      <c r="AT30" s="150"/>
      <c r="AU30" s="151" t="str">
        <f aca="false">IF(ISERROR(RANK(AQ30,AQ$9:$AQ$38,1)),"",RANK(AQ30,$AQ$9:$AQ$38,1))</f>
        <v/>
      </c>
      <c r="AV30" s="151" t="str">
        <f aca="false">IF(ISERROR(RANK(AR30,$AR$9:AR$38,1)),"",RANK(AR30,$AR$9:$AR$38,1))</f>
        <v/>
      </c>
      <c r="AW30" s="102"/>
    </row>
    <row r="31" customFormat="false" ht="15" hidden="false" customHeight="false" outlineLevel="0" collapsed="false">
      <c r="A31" s="121" t="n">
        <f aca="false">Benjamins!A37</f>
        <v>0</v>
      </c>
      <c r="B31" s="153" t="n">
        <f aca="false">Benjamins!B37</f>
        <v>0</v>
      </c>
      <c r="C31" s="211" t="str">
        <f aca="false">Benjamins!C37</f>
        <v> </v>
      </c>
      <c r="D31" s="138" t="str">
        <f aca="false">Benjamins!D37</f>
        <v> </v>
      </c>
      <c r="E31" s="139" t="str">
        <f aca="false">Benjamins!E37</f>
        <v> </v>
      </c>
      <c r="F31" s="212" t="str">
        <f aca="false">Benjamins!F37</f>
        <v> </v>
      </c>
      <c r="G31" s="213"/>
      <c r="H31" s="142" t="n">
        <f aca="false">Benjamins!H37</f>
        <v>0</v>
      </c>
      <c r="I31" s="214" t="n">
        <f aca="false">5*H31</f>
        <v>0</v>
      </c>
      <c r="J31" s="142" t="n">
        <f aca="false">Benjamins!I37</f>
        <v>0</v>
      </c>
      <c r="K31" s="142" t="n">
        <f aca="false">Benjamins!J37</f>
        <v>0</v>
      </c>
      <c r="L31" s="142" t="n">
        <f aca="false">Benjamins!K37</f>
        <v>0</v>
      </c>
      <c r="M31" s="214" t="n">
        <f aca="false">K31+I31</f>
        <v>0</v>
      </c>
      <c r="N31" s="215" t="str">
        <f aca="false">LEFT((M31/60),1)</f>
        <v>0</v>
      </c>
      <c r="O31" s="215" t="n">
        <f aca="false">M31-(N31*60)</f>
        <v>0</v>
      </c>
      <c r="P31" s="215" t="n">
        <f aca="false">J31+N31</f>
        <v>0</v>
      </c>
      <c r="Q31" s="214" t="n">
        <f aca="false">L31+0</f>
        <v>0</v>
      </c>
      <c r="R31" s="138" t="n">
        <f aca="false">IF(J31&lt;&gt;0,CONCATENATE(IF(P31&gt;9,P31,CONCATENATE(0,P31)),":",IF(O31&gt;9,O31,CONCATENATE(0,O31)),":",IF(Q31&gt;9,Q31,CONCATENATE(0,Q31))," "))</f>
        <v>0</v>
      </c>
      <c r="S31" s="215" t="str">
        <f aca="false">IF(J31&lt;&gt;0,(P31*60)+(O31)+(L31/100)," ")</f>
        <v> </v>
      </c>
      <c r="T31" s="151" t="n">
        <f aca="false">IF(ISERROR(RANK(S31,$S$9:$S$38,1)),0,RANK(S31,$S$9:$S$38,1))</f>
        <v>0</v>
      </c>
      <c r="U31" s="213"/>
      <c r="V31" s="216"/>
      <c r="W31" s="142" t="n">
        <f aca="false">Benjamins!P37</f>
        <v>0</v>
      </c>
      <c r="X31" s="142" t="n">
        <f aca="false">Benjamins!Q37</f>
        <v>0</v>
      </c>
      <c r="Y31" s="142" t="n">
        <f aca="false">Benjamins!R37</f>
        <v>0</v>
      </c>
      <c r="Z31" s="215" t="str">
        <f aca="false">IF((W31*60)+(X31)+(Y31/100)&gt;0,(W31*60)+(X31)+(Y31/100),"")</f>
        <v/>
      </c>
      <c r="AA31" s="217" t="n">
        <f aca="false">IF(ISERROR(RANK(Z31,$Z$9:$Z$38,1)),0,RANK(Z31,$Z$9:$Z$38,1))</f>
        <v>0</v>
      </c>
      <c r="AB31" s="218"/>
      <c r="AC31" s="142" t="n">
        <f aca="false">Benjamins!V37</f>
        <v>0</v>
      </c>
      <c r="AD31" s="142" t="n">
        <f aca="false">Benjamins!W37</f>
        <v>0</v>
      </c>
      <c r="AE31" s="215" t="str">
        <f aca="false">IF(AC31&lt;&gt;0,(AC31+(AD31/100))," ")</f>
        <v> </v>
      </c>
      <c r="AF31" s="151" t="n">
        <f aca="false">IF(ISERROR(RANK(AE31,$AE$9:$AE$38,1)),0,RANK(AE31,$AE$9:$AE$38,1))</f>
        <v>0</v>
      </c>
      <c r="AG31" s="218"/>
      <c r="AH31" s="219"/>
      <c r="AI31" s="142" t="n">
        <f aca="false">Benjamins!AA37</f>
        <v>0</v>
      </c>
      <c r="AJ31" s="220"/>
      <c r="AK31" s="221" t="n">
        <f aca="false">IF($J$8&gt;0,T31,1)</f>
        <v>0</v>
      </c>
      <c r="AL31" s="222" t="n">
        <f aca="false">IF($J$8&gt;0,T31*1.001,1)</f>
        <v>0</v>
      </c>
      <c r="AM31" s="221" t="n">
        <f aca="false">IF($W$8&gt;0,AA31,1)</f>
        <v>1</v>
      </c>
      <c r="AN31" s="222" t="n">
        <f aca="false">IF($W$8&gt;0,AA31*1.001,1)</f>
        <v>1</v>
      </c>
      <c r="AO31" s="223" t="n">
        <f aca="false">IF($AC$8&gt;0,AF31,1)</f>
        <v>0</v>
      </c>
      <c r="AP31" s="223" t="n">
        <f aca="false">IF($AI$8&gt;0,AI31,1)</f>
        <v>1</v>
      </c>
      <c r="AQ31" s="224" t="str">
        <f aca="false">IF((AK31*AM31*AO31*AP31)=0," ",(AK31+AM31+AO31+AP31))</f>
        <v> </v>
      </c>
      <c r="AR31" s="222" t="str">
        <f aca="false">IF((AL31*AN31*AO31*AP31)=0," ",(AL31+AN31+AO31+AP31))</f>
        <v> </v>
      </c>
      <c r="AS31" s="225"/>
      <c r="AT31" s="150"/>
      <c r="AU31" s="151" t="str">
        <f aca="false">IF(ISERROR(RANK(AQ31,AQ$9:$AQ$38,1)),"",RANK(AQ31,$AQ$9:$AQ$38,1))</f>
        <v/>
      </c>
      <c r="AV31" s="151" t="str">
        <f aca="false">IF(ISERROR(RANK(AR31,$AR$9:AR$38,1)),"",RANK(AR31,$AR$9:$AR$38,1))</f>
        <v/>
      </c>
      <c r="AW31" s="102"/>
    </row>
    <row r="32" customFormat="false" ht="15" hidden="false" customHeight="false" outlineLevel="0" collapsed="false">
      <c r="A32" s="121" t="n">
        <f aca="false">Benjamins!A38</f>
        <v>0</v>
      </c>
      <c r="B32" s="153" t="n">
        <f aca="false">Benjamins!B38</f>
        <v>0</v>
      </c>
      <c r="C32" s="211" t="str">
        <f aca="false">Benjamins!C38</f>
        <v> </v>
      </c>
      <c r="D32" s="138" t="str">
        <f aca="false">Benjamins!D38</f>
        <v> </v>
      </c>
      <c r="E32" s="139" t="str">
        <f aca="false">Benjamins!E38</f>
        <v> </v>
      </c>
      <c r="F32" s="212" t="str">
        <f aca="false">Benjamins!F38</f>
        <v> </v>
      </c>
      <c r="G32" s="213"/>
      <c r="H32" s="142" t="n">
        <f aca="false">Benjamins!H38</f>
        <v>0</v>
      </c>
      <c r="I32" s="214" t="n">
        <f aca="false">5*H32</f>
        <v>0</v>
      </c>
      <c r="J32" s="142" t="n">
        <f aca="false">Benjamins!I38</f>
        <v>0</v>
      </c>
      <c r="K32" s="142" t="n">
        <f aca="false">Benjamins!J38</f>
        <v>0</v>
      </c>
      <c r="L32" s="142" t="n">
        <f aca="false">Benjamins!K38</f>
        <v>0</v>
      </c>
      <c r="M32" s="214" t="n">
        <f aca="false">K32+I32</f>
        <v>0</v>
      </c>
      <c r="N32" s="215" t="str">
        <f aca="false">LEFT((M32/60),1)</f>
        <v>0</v>
      </c>
      <c r="O32" s="215" t="n">
        <f aca="false">M32-(N32*60)</f>
        <v>0</v>
      </c>
      <c r="P32" s="215" t="n">
        <f aca="false">J32+N32</f>
        <v>0</v>
      </c>
      <c r="Q32" s="214" t="n">
        <f aca="false">L32+0</f>
        <v>0</v>
      </c>
      <c r="R32" s="138" t="n">
        <f aca="false">IF(J32&lt;&gt;0,CONCATENATE(IF(P32&gt;9,P32,CONCATENATE(0,P32)),":",IF(O32&gt;9,O32,CONCATENATE(0,O32)),":",IF(Q32&gt;9,Q32,CONCATENATE(0,Q32))," "))</f>
        <v>0</v>
      </c>
      <c r="S32" s="215" t="str">
        <f aca="false">IF(J32&lt;&gt;0,(P32*60)+(O32)+(L32/100)," ")</f>
        <v> </v>
      </c>
      <c r="T32" s="151" t="n">
        <f aca="false">IF(ISERROR(RANK(S32,$S$9:$S$38,1)),0,RANK(S32,$S$9:$S$38,1))</f>
        <v>0</v>
      </c>
      <c r="U32" s="213"/>
      <c r="V32" s="216"/>
      <c r="W32" s="142" t="n">
        <f aca="false">Benjamins!P38</f>
        <v>0</v>
      </c>
      <c r="X32" s="142" t="n">
        <f aca="false">Benjamins!Q38</f>
        <v>0</v>
      </c>
      <c r="Y32" s="142" t="n">
        <f aca="false">Benjamins!R38</f>
        <v>0</v>
      </c>
      <c r="Z32" s="215" t="str">
        <f aca="false">IF((W32*60)+(X32)+(Y32/100)&gt;0,(W32*60)+(X32)+(Y32/100),"")</f>
        <v/>
      </c>
      <c r="AA32" s="217" t="n">
        <f aca="false">IF(ISERROR(RANK(Z32,$Z$9:$Z$38,1)),0,RANK(Z32,$Z$9:$Z$38,1))</f>
        <v>0</v>
      </c>
      <c r="AB32" s="218"/>
      <c r="AC32" s="142" t="n">
        <f aca="false">Benjamins!V38</f>
        <v>0</v>
      </c>
      <c r="AD32" s="142" t="n">
        <f aca="false">Benjamins!W38</f>
        <v>0</v>
      </c>
      <c r="AE32" s="215" t="str">
        <f aca="false">IF(AC32&lt;&gt;0,(AC32+(AD32/100))," ")</f>
        <v> </v>
      </c>
      <c r="AF32" s="151" t="n">
        <f aca="false">IF(ISERROR(RANK(AE32,$AE$9:$AE$38,1)),0,RANK(AE32,$AE$9:$AE$38,1))</f>
        <v>0</v>
      </c>
      <c r="AG32" s="218"/>
      <c r="AH32" s="219"/>
      <c r="AI32" s="142" t="n">
        <f aca="false">Benjamins!AA38</f>
        <v>0</v>
      </c>
      <c r="AJ32" s="220"/>
      <c r="AK32" s="221" t="n">
        <f aca="false">IF($J$8&gt;0,T32,1)</f>
        <v>0</v>
      </c>
      <c r="AL32" s="222" t="n">
        <f aca="false">IF($J$8&gt;0,T32*1.001,1)</f>
        <v>0</v>
      </c>
      <c r="AM32" s="221" t="n">
        <f aca="false">IF($W$8&gt;0,AA32,1)</f>
        <v>1</v>
      </c>
      <c r="AN32" s="222" t="n">
        <f aca="false">IF($W$8&gt;0,AA32*1.001,1)</f>
        <v>1</v>
      </c>
      <c r="AO32" s="223" t="n">
        <f aca="false">IF($AC$8&gt;0,AF32,1)</f>
        <v>0</v>
      </c>
      <c r="AP32" s="223" t="n">
        <f aca="false">IF($AI$8&gt;0,AI32,1)</f>
        <v>1</v>
      </c>
      <c r="AQ32" s="224" t="str">
        <f aca="false">IF((AK32*AM32*AO32*AP32)=0," ",(AK32+AM32+AO32+AP32))</f>
        <v> </v>
      </c>
      <c r="AR32" s="222" t="str">
        <f aca="false">IF((AL32*AN32*AO32*AP32)=0," ",(AL32+AN32+AO32+AP32))</f>
        <v> </v>
      </c>
      <c r="AS32" s="225"/>
      <c r="AT32" s="150"/>
      <c r="AU32" s="151" t="str">
        <f aca="false">IF(ISERROR(RANK(AQ32,AQ$9:$AQ$38,1)),"",RANK(AQ32,$AQ$9:$AQ$38,1))</f>
        <v/>
      </c>
      <c r="AV32" s="151" t="str">
        <f aca="false">IF(ISERROR(RANK(AR32,$AR$9:AR$38,1)),"",RANK(AR32,$AR$9:$AR$38,1))</f>
        <v/>
      </c>
      <c r="AW32" s="102"/>
    </row>
    <row r="33" customFormat="false" ht="15" hidden="false" customHeight="false" outlineLevel="0" collapsed="false">
      <c r="A33" s="121" t="n">
        <f aca="false">Benjamins!A39</f>
        <v>0</v>
      </c>
      <c r="B33" s="153" t="n">
        <f aca="false">Benjamins!B39</f>
        <v>0</v>
      </c>
      <c r="C33" s="211" t="str">
        <f aca="false">Benjamins!C39</f>
        <v> </v>
      </c>
      <c r="D33" s="138" t="str">
        <f aca="false">Benjamins!D39</f>
        <v> </v>
      </c>
      <c r="E33" s="139" t="str">
        <f aca="false">Benjamins!E39</f>
        <v> </v>
      </c>
      <c r="F33" s="212" t="str">
        <f aca="false">Benjamins!F39</f>
        <v> </v>
      </c>
      <c r="G33" s="213"/>
      <c r="H33" s="142" t="n">
        <f aca="false">Benjamins!H39</f>
        <v>0</v>
      </c>
      <c r="I33" s="214" t="n">
        <f aca="false">5*H33</f>
        <v>0</v>
      </c>
      <c r="J33" s="142" t="n">
        <f aca="false">Benjamins!I39</f>
        <v>0</v>
      </c>
      <c r="K33" s="142" t="n">
        <f aca="false">Benjamins!J39</f>
        <v>0</v>
      </c>
      <c r="L33" s="142" t="n">
        <f aca="false">Benjamins!K39</f>
        <v>0</v>
      </c>
      <c r="M33" s="214" t="n">
        <f aca="false">K33+I33</f>
        <v>0</v>
      </c>
      <c r="N33" s="215" t="str">
        <f aca="false">LEFT((M33/60),1)</f>
        <v>0</v>
      </c>
      <c r="O33" s="215" t="n">
        <f aca="false">M33-(N33*60)</f>
        <v>0</v>
      </c>
      <c r="P33" s="215" t="n">
        <f aca="false">J33+N33</f>
        <v>0</v>
      </c>
      <c r="Q33" s="214" t="n">
        <f aca="false">L33+0</f>
        <v>0</v>
      </c>
      <c r="R33" s="138" t="n">
        <f aca="false">IF(J33&lt;&gt;0,CONCATENATE(IF(P33&gt;9,P33,CONCATENATE(0,P33)),":",IF(O33&gt;9,O33,CONCATENATE(0,O33)),":",IF(Q33&gt;9,Q33,CONCATENATE(0,Q33))," "))</f>
        <v>0</v>
      </c>
      <c r="S33" s="215" t="str">
        <f aca="false">IF(J33&lt;&gt;0,(P33*60)+(O33)+(L33/100)," ")</f>
        <v> </v>
      </c>
      <c r="T33" s="151" t="n">
        <f aca="false">IF(ISERROR(RANK(S33,$S$9:$S$38,1)),0,RANK(S33,$S$9:$S$38,1))</f>
        <v>0</v>
      </c>
      <c r="U33" s="213"/>
      <c r="V33" s="216"/>
      <c r="W33" s="142" t="n">
        <f aca="false">Benjamins!P39</f>
        <v>0</v>
      </c>
      <c r="X33" s="142" t="n">
        <f aca="false">Benjamins!Q39</f>
        <v>0</v>
      </c>
      <c r="Y33" s="142" t="n">
        <f aca="false">Benjamins!R39</f>
        <v>0</v>
      </c>
      <c r="Z33" s="215" t="str">
        <f aca="false">IF((W33*60)+(X33)+(Y33/100)&gt;0,(W33*60)+(X33)+(Y33/100),"")</f>
        <v/>
      </c>
      <c r="AA33" s="217" t="n">
        <f aca="false">IF(ISERROR(RANK(Z33,$Z$9:$Z$38,1)),0,RANK(Z33,$Z$9:$Z$38,1))</f>
        <v>0</v>
      </c>
      <c r="AB33" s="218"/>
      <c r="AC33" s="142" t="n">
        <f aca="false">Benjamins!V39</f>
        <v>0</v>
      </c>
      <c r="AD33" s="142" t="n">
        <f aca="false">Benjamins!W39</f>
        <v>0</v>
      </c>
      <c r="AE33" s="215" t="str">
        <f aca="false">IF(AC33&lt;&gt;0,(AC33+(AD33/100))," ")</f>
        <v> </v>
      </c>
      <c r="AF33" s="151" t="n">
        <f aca="false">IF(ISERROR(RANK(AE33,$AE$9:$AE$38,1)),0,RANK(AE33,$AE$9:$AE$38,1))</f>
        <v>0</v>
      </c>
      <c r="AG33" s="218"/>
      <c r="AH33" s="219"/>
      <c r="AI33" s="142" t="n">
        <f aca="false">Benjamins!AA39</f>
        <v>0</v>
      </c>
      <c r="AJ33" s="220"/>
      <c r="AK33" s="221" t="n">
        <f aca="false">IF($J$8&gt;0,T33,1)</f>
        <v>0</v>
      </c>
      <c r="AL33" s="222" t="n">
        <f aca="false">IF($J$8&gt;0,T33*1.001,1)</f>
        <v>0</v>
      </c>
      <c r="AM33" s="221" t="n">
        <f aca="false">IF($W$8&gt;0,AA33,1)</f>
        <v>1</v>
      </c>
      <c r="AN33" s="222" t="n">
        <f aca="false">IF($W$8&gt;0,AA33*1.001,1)</f>
        <v>1</v>
      </c>
      <c r="AO33" s="223" t="n">
        <f aca="false">IF($AC$8&gt;0,AF33,1)</f>
        <v>0</v>
      </c>
      <c r="AP33" s="223" t="n">
        <f aca="false">IF($AI$8&gt;0,AI33,1)</f>
        <v>1</v>
      </c>
      <c r="AQ33" s="224" t="str">
        <f aca="false">IF((AK33*AM33*AO33*AP33)=0," ",(AK33+AM33+AO33+AP33))</f>
        <v> </v>
      </c>
      <c r="AR33" s="222" t="str">
        <f aca="false">IF((AL33*AN33*AO33*AP33)=0," ",(AL33+AN33+AO33+AP33))</f>
        <v> </v>
      </c>
      <c r="AS33" s="225"/>
      <c r="AT33" s="150"/>
      <c r="AU33" s="151" t="str">
        <f aca="false">IF(ISERROR(RANK(AQ33,AQ$9:$AQ$38,1)),"",RANK(AQ33,$AQ$9:$AQ$38,1))</f>
        <v/>
      </c>
      <c r="AV33" s="151" t="str">
        <f aca="false">IF(ISERROR(RANK(AR33,$AR$9:AR$38,1)),"",RANK(AR33,$AR$9:$AR$38,1))</f>
        <v/>
      </c>
      <c r="AW33" s="102"/>
    </row>
    <row r="34" customFormat="false" ht="15" hidden="false" customHeight="false" outlineLevel="0" collapsed="false">
      <c r="A34" s="121" t="n">
        <f aca="false">Benjamins!A40</f>
        <v>0</v>
      </c>
      <c r="B34" s="153" t="n">
        <f aca="false">Benjamins!B40</f>
        <v>0</v>
      </c>
      <c r="C34" s="211" t="str">
        <f aca="false">Benjamins!C40</f>
        <v> </v>
      </c>
      <c r="D34" s="138" t="str">
        <f aca="false">Benjamins!D40</f>
        <v> </v>
      </c>
      <c r="E34" s="139" t="str">
        <f aca="false">Benjamins!E40</f>
        <v> </v>
      </c>
      <c r="F34" s="212" t="str">
        <f aca="false">Benjamins!F40</f>
        <v> </v>
      </c>
      <c r="G34" s="213"/>
      <c r="H34" s="142" t="n">
        <f aca="false">Benjamins!H40</f>
        <v>0</v>
      </c>
      <c r="I34" s="214" t="n">
        <f aca="false">5*H34</f>
        <v>0</v>
      </c>
      <c r="J34" s="142" t="n">
        <f aca="false">Benjamins!I40</f>
        <v>0</v>
      </c>
      <c r="K34" s="142" t="n">
        <f aca="false">Benjamins!J40</f>
        <v>0</v>
      </c>
      <c r="L34" s="142" t="n">
        <f aca="false">Benjamins!K40</f>
        <v>0</v>
      </c>
      <c r="M34" s="214" t="n">
        <f aca="false">K34+I34</f>
        <v>0</v>
      </c>
      <c r="N34" s="215" t="str">
        <f aca="false">LEFT((M34/60),1)</f>
        <v>0</v>
      </c>
      <c r="O34" s="215" t="n">
        <f aca="false">M34-(N34*60)</f>
        <v>0</v>
      </c>
      <c r="P34" s="215" t="n">
        <f aca="false">J34+N34</f>
        <v>0</v>
      </c>
      <c r="Q34" s="214" t="n">
        <f aca="false">L34+0</f>
        <v>0</v>
      </c>
      <c r="R34" s="138" t="n">
        <f aca="false">IF(J34&lt;&gt;0,CONCATENATE(IF(P34&gt;9,P34,CONCATENATE(0,P34)),":",IF(O34&gt;9,O34,CONCATENATE(0,O34)),":",IF(Q34&gt;9,Q34,CONCATENATE(0,Q34))," "))</f>
        <v>0</v>
      </c>
      <c r="S34" s="215" t="str">
        <f aca="false">IF(J34&lt;&gt;0,(P34*60)+(O34)+(L34/100)," ")</f>
        <v> </v>
      </c>
      <c r="T34" s="151" t="n">
        <f aca="false">IF(ISERROR(RANK(S34,$S$9:$S$38,1)),0,RANK(S34,$S$9:$S$38,1))</f>
        <v>0</v>
      </c>
      <c r="U34" s="213"/>
      <c r="V34" s="216"/>
      <c r="W34" s="142" t="n">
        <f aca="false">Benjamins!P40</f>
        <v>0</v>
      </c>
      <c r="X34" s="142" t="n">
        <f aca="false">Benjamins!Q40</f>
        <v>0</v>
      </c>
      <c r="Y34" s="142" t="n">
        <f aca="false">Benjamins!R40</f>
        <v>0</v>
      </c>
      <c r="Z34" s="215" t="str">
        <f aca="false">IF((W34*60)+(X34)+(Y34/100)&gt;0,(W34*60)+(X34)+(Y34/100),"")</f>
        <v/>
      </c>
      <c r="AA34" s="217" t="n">
        <f aca="false">IF(ISERROR(RANK(Z34,$Z$9:$Z$38,1)),0,RANK(Z34,$Z$9:$Z$38,1))</f>
        <v>0</v>
      </c>
      <c r="AB34" s="218"/>
      <c r="AC34" s="142" t="n">
        <f aca="false">Benjamins!V40</f>
        <v>0</v>
      </c>
      <c r="AD34" s="142" t="n">
        <f aca="false">Benjamins!W40</f>
        <v>0</v>
      </c>
      <c r="AE34" s="215" t="str">
        <f aca="false">IF(AC34&lt;&gt;0,(AC34+(AD34/100))," ")</f>
        <v> </v>
      </c>
      <c r="AF34" s="151" t="n">
        <f aca="false">IF(ISERROR(RANK(AE34,$AE$9:$AE$38,1)),0,RANK(AE34,$AE$9:$AE$38,1))</f>
        <v>0</v>
      </c>
      <c r="AG34" s="218"/>
      <c r="AH34" s="219"/>
      <c r="AI34" s="142" t="n">
        <f aca="false">Benjamins!AA40</f>
        <v>0</v>
      </c>
      <c r="AJ34" s="220"/>
      <c r="AK34" s="221" t="n">
        <f aca="false">IF($J$8&gt;0,T34,1)</f>
        <v>0</v>
      </c>
      <c r="AL34" s="222" t="n">
        <f aca="false">IF($J$8&gt;0,T34*1.001,1)</f>
        <v>0</v>
      </c>
      <c r="AM34" s="221" t="n">
        <f aca="false">IF($W$8&gt;0,AA34,1)</f>
        <v>1</v>
      </c>
      <c r="AN34" s="222" t="n">
        <f aca="false">IF($W$8&gt;0,AA34*1.001,1)</f>
        <v>1</v>
      </c>
      <c r="AO34" s="223" t="n">
        <f aca="false">IF($AC$8&gt;0,AF34,1)</f>
        <v>0</v>
      </c>
      <c r="AP34" s="223" t="n">
        <f aca="false">IF($AI$8&gt;0,AI34,1)</f>
        <v>1</v>
      </c>
      <c r="AQ34" s="224" t="str">
        <f aca="false">IF((AK34*AM34*AO34*AP34)=0," ",(AK34+AM34+AO34+AP34))</f>
        <v> </v>
      </c>
      <c r="AR34" s="222" t="str">
        <f aca="false">IF((AL34*AN34*AO34*AP34)=0," ",(AL34+AN34+AO34+AP34))</f>
        <v> </v>
      </c>
      <c r="AS34" s="225"/>
      <c r="AT34" s="150"/>
      <c r="AU34" s="151" t="str">
        <f aca="false">IF(ISERROR(RANK(AQ34,AQ$9:$AQ$38,1)),"",RANK(AQ34,$AQ$9:$AQ$38,1))</f>
        <v/>
      </c>
      <c r="AV34" s="151" t="str">
        <f aca="false">IF(ISERROR(RANK(AR34,$AR$9:AR$38,1)),"",RANK(AR34,$AR$9:$AR$38,1))</f>
        <v/>
      </c>
      <c r="AW34" s="102"/>
    </row>
    <row r="35" customFormat="false" ht="15" hidden="false" customHeight="false" outlineLevel="0" collapsed="false">
      <c r="A35" s="121" t="n">
        <f aca="false">Benjamins!A41</f>
        <v>0</v>
      </c>
      <c r="B35" s="153" t="n">
        <f aca="false">Benjamins!B41</f>
        <v>0</v>
      </c>
      <c r="C35" s="211" t="str">
        <f aca="false">Benjamins!C41</f>
        <v> </v>
      </c>
      <c r="D35" s="138" t="str">
        <f aca="false">Benjamins!D41</f>
        <v> </v>
      </c>
      <c r="E35" s="139" t="str">
        <f aca="false">Benjamins!E41</f>
        <v> </v>
      </c>
      <c r="F35" s="212" t="str">
        <f aca="false">Benjamins!F41</f>
        <v> </v>
      </c>
      <c r="G35" s="213"/>
      <c r="H35" s="142" t="n">
        <f aca="false">Benjamins!H41</f>
        <v>0</v>
      </c>
      <c r="I35" s="214" t="n">
        <f aca="false">5*H35</f>
        <v>0</v>
      </c>
      <c r="J35" s="142" t="n">
        <f aca="false">Benjamins!I41</f>
        <v>0</v>
      </c>
      <c r="K35" s="142" t="n">
        <f aca="false">Benjamins!J41</f>
        <v>0</v>
      </c>
      <c r="L35" s="142" t="n">
        <f aca="false">Benjamins!K41</f>
        <v>0</v>
      </c>
      <c r="M35" s="214" t="n">
        <f aca="false">K35+I35</f>
        <v>0</v>
      </c>
      <c r="N35" s="215" t="str">
        <f aca="false">LEFT((M35/60),1)</f>
        <v>0</v>
      </c>
      <c r="O35" s="215" t="n">
        <f aca="false">M35-(N35*60)</f>
        <v>0</v>
      </c>
      <c r="P35" s="215" t="n">
        <f aca="false">J35+N35</f>
        <v>0</v>
      </c>
      <c r="Q35" s="214" t="n">
        <f aca="false">L35+0</f>
        <v>0</v>
      </c>
      <c r="R35" s="138" t="n">
        <f aca="false">IF(J35&lt;&gt;0,CONCATENATE(IF(P35&gt;9,P35,CONCATENATE(0,P35)),":",IF(O35&gt;9,O35,CONCATENATE(0,O35)),":",IF(Q35&gt;9,Q35,CONCATENATE(0,Q35))," "))</f>
        <v>0</v>
      </c>
      <c r="S35" s="215" t="str">
        <f aca="false">IF(J35&lt;&gt;0,(P35*60)+(O35)+(L35/100)," ")</f>
        <v> </v>
      </c>
      <c r="T35" s="151" t="n">
        <f aca="false">IF(ISERROR(RANK(S35,$S$9:$S$38,1)),0,RANK(S35,$S$9:$S$38,1))</f>
        <v>0</v>
      </c>
      <c r="U35" s="213"/>
      <c r="V35" s="216"/>
      <c r="W35" s="142" t="n">
        <f aca="false">Benjamins!P41</f>
        <v>0</v>
      </c>
      <c r="X35" s="142" t="n">
        <f aca="false">Benjamins!Q41</f>
        <v>0</v>
      </c>
      <c r="Y35" s="142" t="n">
        <f aca="false">Benjamins!R41</f>
        <v>0</v>
      </c>
      <c r="Z35" s="215" t="str">
        <f aca="false">IF((W35*60)+(X35)+(Y35/100)&gt;0,(W35*60)+(X35)+(Y35/100),"")</f>
        <v/>
      </c>
      <c r="AA35" s="217" t="n">
        <f aca="false">IF(ISERROR(RANK(Z35,$Z$9:$Z$38,1)),0,RANK(Z35,$Z$9:$Z$38,1))</f>
        <v>0</v>
      </c>
      <c r="AB35" s="218"/>
      <c r="AC35" s="142" t="n">
        <f aca="false">Benjamins!V41</f>
        <v>0</v>
      </c>
      <c r="AD35" s="142" t="n">
        <f aca="false">Benjamins!W41</f>
        <v>0</v>
      </c>
      <c r="AE35" s="215" t="str">
        <f aca="false">IF(AC35&lt;&gt;0,(AC35+(AD35/100))," ")</f>
        <v> </v>
      </c>
      <c r="AF35" s="151" t="n">
        <f aca="false">IF(ISERROR(RANK(AE35,$AE$9:$AE$38,1)),0,RANK(AE35,$AE$9:$AE$38,1))</f>
        <v>0</v>
      </c>
      <c r="AG35" s="218"/>
      <c r="AH35" s="219"/>
      <c r="AI35" s="142" t="n">
        <f aca="false">Benjamins!AA41</f>
        <v>0</v>
      </c>
      <c r="AJ35" s="220"/>
      <c r="AK35" s="221" t="n">
        <f aca="false">IF($J$8&gt;0,T35,1)</f>
        <v>0</v>
      </c>
      <c r="AL35" s="222" t="n">
        <f aca="false">IF($J$8&gt;0,T35*1.001,1)</f>
        <v>0</v>
      </c>
      <c r="AM35" s="221" t="n">
        <f aca="false">IF($W$8&gt;0,AA35,1)</f>
        <v>1</v>
      </c>
      <c r="AN35" s="222" t="n">
        <f aca="false">IF($W$8&gt;0,AA35*1.001,1)</f>
        <v>1</v>
      </c>
      <c r="AO35" s="223" t="n">
        <f aca="false">IF($AC$8&gt;0,AF35,1)</f>
        <v>0</v>
      </c>
      <c r="AP35" s="223" t="n">
        <f aca="false">IF($AI$8&gt;0,AI35,1)</f>
        <v>1</v>
      </c>
      <c r="AQ35" s="224" t="str">
        <f aca="false">IF((AK35*AM35*AO35*AP35)=0," ",(AK35+AM35+AO35+AP35))</f>
        <v> </v>
      </c>
      <c r="AR35" s="222" t="str">
        <f aca="false">IF((AL35*AN35*AO35*AP35)=0," ",(AL35+AN35+AO35+AP35))</f>
        <v> </v>
      </c>
      <c r="AS35" s="225"/>
      <c r="AT35" s="150"/>
      <c r="AU35" s="151" t="str">
        <f aca="false">IF(ISERROR(RANK(AQ35,AQ$9:$AQ$38,1)),"",RANK(AQ35,$AQ$9:$AQ$38,1))</f>
        <v/>
      </c>
      <c r="AV35" s="151" t="str">
        <f aca="false">IF(ISERROR(RANK(AR35,$AR$9:AR$38,1)),"",RANK(AR35,$AR$9:$AR$38,1))</f>
        <v/>
      </c>
      <c r="AW35" s="102"/>
    </row>
    <row r="36" customFormat="false" ht="15" hidden="false" customHeight="false" outlineLevel="0" collapsed="false">
      <c r="A36" s="121" t="n">
        <f aca="false">Benjamins!A42</f>
        <v>0</v>
      </c>
      <c r="B36" s="153" t="n">
        <f aca="false">Benjamins!B42</f>
        <v>0</v>
      </c>
      <c r="C36" s="211" t="str">
        <f aca="false">Benjamins!C42</f>
        <v> </v>
      </c>
      <c r="D36" s="138" t="str">
        <f aca="false">Benjamins!D42</f>
        <v> </v>
      </c>
      <c r="E36" s="139" t="str">
        <f aca="false">Benjamins!E42</f>
        <v> </v>
      </c>
      <c r="F36" s="212" t="str">
        <f aca="false">Benjamins!F42</f>
        <v> </v>
      </c>
      <c r="G36" s="213"/>
      <c r="H36" s="142" t="n">
        <f aca="false">Benjamins!H42</f>
        <v>0</v>
      </c>
      <c r="I36" s="214" t="n">
        <f aca="false">5*H36</f>
        <v>0</v>
      </c>
      <c r="J36" s="142" t="n">
        <f aca="false">Benjamins!I42</f>
        <v>0</v>
      </c>
      <c r="K36" s="142" t="n">
        <f aca="false">Benjamins!J42</f>
        <v>0</v>
      </c>
      <c r="L36" s="142" t="n">
        <f aca="false">Benjamins!K42</f>
        <v>0</v>
      </c>
      <c r="M36" s="214" t="n">
        <f aca="false">K36+I36</f>
        <v>0</v>
      </c>
      <c r="N36" s="215" t="str">
        <f aca="false">LEFT((M36/60),1)</f>
        <v>0</v>
      </c>
      <c r="O36" s="215" t="n">
        <f aca="false">M36-(N36*60)</f>
        <v>0</v>
      </c>
      <c r="P36" s="215" t="n">
        <f aca="false">J36+N36</f>
        <v>0</v>
      </c>
      <c r="Q36" s="214" t="n">
        <f aca="false">L36+0</f>
        <v>0</v>
      </c>
      <c r="R36" s="138" t="n">
        <f aca="false">IF(J36&lt;&gt;0,CONCATENATE(IF(P36&gt;9,P36,CONCATENATE(0,P36)),":",IF(O36&gt;9,O36,CONCATENATE(0,O36)),":",IF(Q36&gt;9,Q36,CONCATENATE(0,Q36))," "))</f>
        <v>0</v>
      </c>
      <c r="S36" s="215" t="str">
        <f aca="false">IF(J36&lt;&gt;0,(P36*60)+(O36)+(L36/100)," ")</f>
        <v> </v>
      </c>
      <c r="T36" s="151" t="n">
        <f aca="false">IF(ISERROR(RANK(S36,$S$9:$S$38,1)),0,RANK(S36,$S$9:$S$38,1))</f>
        <v>0</v>
      </c>
      <c r="U36" s="213"/>
      <c r="V36" s="216"/>
      <c r="W36" s="142" t="n">
        <f aca="false">Benjamins!P42</f>
        <v>0</v>
      </c>
      <c r="X36" s="142" t="n">
        <f aca="false">Benjamins!Q42</f>
        <v>0</v>
      </c>
      <c r="Y36" s="142" t="n">
        <f aca="false">Benjamins!R42</f>
        <v>0</v>
      </c>
      <c r="Z36" s="215" t="str">
        <f aca="false">IF((W36*60)+(X36)+(Y36/100)&gt;0,(W36*60)+(X36)+(Y36/100),"")</f>
        <v/>
      </c>
      <c r="AA36" s="217" t="n">
        <f aca="false">IF(ISERROR(RANK(Z36,$Z$9:$Z$38,1)),0,RANK(Z36,$Z$9:$Z$38,1))</f>
        <v>0</v>
      </c>
      <c r="AB36" s="218"/>
      <c r="AC36" s="142" t="n">
        <f aca="false">Benjamins!V42</f>
        <v>0</v>
      </c>
      <c r="AD36" s="142" t="n">
        <f aca="false">Benjamins!W42</f>
        <v>0</v>
      </c>
      <c r="AE36" s="215" t="str">
        <f aca="false">IF(AC36&lt;&gt;0,(AC36+(AD36/100))," ")</f>
        <v> </v>
      </c>
      <c r="AF36" s="151" t="n">
        <f aca="false">IF(ISERROR(RANK(AE36,$AE$9:$AE$38,1)),0,RANK(AE36,$AE$9:$AE$38,1))</f>
        <v>0</v>
      </c>
      <c r="AG36" s="218"/>
      <c r="AH36" s="219"/>
      <c r="AI36" s="142" t="n">
        <f aca="false">Benjamins!AA42</f>
        <v>0</v>
      </c>
      <c r="AJ36" s="220"/>
      <c r="AK36" s="221" t="n">
        <f aca="false">IF($J$8&gt;0,T36,1)</f>
        <v>0</v>
      </c>
      <c r="AL36" s="222" t="n">
        <f aca="false">IF($J$8&gt;0,T36*1.001,1)</f>
        <v>0</v>
      </c>
      <c r="AM36" s="221" t="n">
        <f aca="false">IF($W$8&gt;0,AA36,1)</f>
        <v>1</v>
      </c>
      <c r="AN36" s="222" t="n">
        <f aca="false">IF($W$8&gt;0,AA36*1.001,1)</f>
        <v>1</v>
      </c>
      <c r="AO36" s="223" t="n">
        <f aca="false">IF($AC$8&gt;0,AF36,1)</f>
        <v>0</v>
      </c>
      <c r="AP36" s="223" t="n">
        <f aca="false">IF($AI$8&gt;0,AI36,1)</f>
        <v>1</v>
      </c>
      <c r="AQ36" s="224" t="str">
        <f aca="false">IF((AK36*AM36*AO36*AP36)=0," ",(AK36+AM36+AO36+AP36))</f>
        <v> </v>
      </c>
      <c r="AR36" s="222" t="str">
        <f aca="false">IF((AL36*AN36*AO36*AP36)=0," ",(AL36+AN36+AO36+AP36))</f>
        <v> </v>
      </c>
      <c r="AS36" s="225"/>
      <c r="AT36" s="150"/>
      <c r="AU36" s="151" t="str">
        <f aca="false">IF(ISERROR(RANK(AQ36,AQ$9:$AQ$38,1)),"",RANK(AQ36,$AQ$9:$AQ$38,1))</f>
        <v/>
      </c>
      <c r="AV36" s="151" t="str">
        <f aca="false">IF(ISERROR(RANK(AR36,$AR$9:AR$38,1)),"",RANK(AR36,$AR$9:$AR$38,1))</f>
        <v/>
      </c>
      <c r="AW36" s="102"/>
    </row>
    <row r="37" customFormat="false" ht="15" hidden="false" customHeight="false" outlineLevel="0" collapsed="false">
      <c r="A37" s="121" t="n">
        <f aca="false">Benjamins!A43</f>
        <v>0</v>
      </c>
      <c r="B37" s="153" t="n">
        <f aca="false">Benjamins!B43</f>
        <v>0</v>
      </c>
      <c r="C37" s="211" t="str">
        <f aca="false">Benjamins!C43</f>
        <v> </v>
      </c>
      <c r="D37" s="138" t="str">
        <f aca="false">Benjamins!D43</f>
        <v> </v>
      </c>
      <c r="E37" s="139" t="str">
        <f aca="false">Benjamins!E43</f>
        <v> </v>
      </c>
      <c r="F37" s="212" t="str">
        <f aca="false">Benjamins!F43</f>
        <v> </v>
      </c>
      <c r="G37" s="213"/>
      <c r="H37" s="142" t="n">
        <f aca="false">Benjamins!H43</f>
        <v>0</v>
      </c>
      <c r="I37" s="214" t="n">
        <f aca="false">5*H37</f>
        <v>0</v>
      </c>
      <c r="J37" s="142" t="n">
        <f aca="false">Benjamins!I43</f>
        <v>0</v>
      </c>
      <c r="K37" s="142" t="n">
        <f aca="false">Benjamins!J43</f>
        <v>0</v>
      </c>
      <c r="L37" s="142" t="n">
        <f aca="false">Benjamins!K43</f>
        <v>0</v>
      </c>
      <c r="M37" s="214" t="n">
        <f aca="false">K37+I37</f>
        <v>0</v>
      </c>
      <c r="N37" s="215" t="str">
        <f aca="false">LEFT((M37/60),1)</f>
        <v>0</v>
      </c>
      <c r="O37" s="215" t="n">
        <f aca="false">M37-(N37*60)</f>
        <v>0</v>
      </c>
      <c r="P37" s="215" t="n">
        <f aca="false">J37+N37</f>
        <v>0</v>
      </c>
      <c r="Q37" s="214" t="n">
        <f aca="false">L37+0</f>
        <v>0</v>
      </c>
      <c r="R37" s="138" t="n">
        <f aca="false">IF(J37&lt;&gt;0,CONCATENATE(IF(P37&gt;9,P37,CONCATENATE(0,P37)),":",IF(O37&gt;9,O37,CONCATENATE(0,O37)),":",IF(Q37&gt;9,Q37,CONCATENATE(0,Q37))," "))</f>
        <v>0</v>
      </c>
      <c r="S37" s="215" t="str">
        <f aca="false">IF(J37&lt;&gt;0,(P37*60)+(O37)+(L37/100)," ")</f>
        <v> </v>
      </c>
      <c r="T37" s="151" t="n">
        <f aca="false">IF(ISERROR(RANK(S37,$S$9:$S$38,1)),0,RANK(S37,$S$9:$S$38,1))</f>
        <v>0</v>
      </c>
      <c r="U37" s="213"/>
      <c r="V37" s="216"/>
      <c r="W37" s="142" t="n">
        <f aca="false">Benjamins!P43</f>
        <v>0</v>
      </c>
      <c r="X37" s="142" t="n">
        <f aca="false">Benjamins!Q43</f>
        <v>0</v>
      </c>
      <c r="Y37" s="142" t="n">
        <f aca="false">Benjamins!R43</f>
        <v>0</v>
      </c>
      <c r="Z37" s="215" t="str">
        <f aca="false">IF((W37*60)+(X37)+(Y37/100)&gt;0,(W37*60)+(X37)+(Y37/100),"")</f>
        <v/>
      </c>
      <c r="AA37" s="217" t="n">
        <f aca="false">IF(ISERROR(RANK(Z37,$Z$9:$Z$38,1)),0,RANK(Z37,$Z$9:$Z$38,1))</f>
        <v>0</v>
      </c>
      <c r="AB37" s="218"/>
      <c r="AC37" s="142" t="n">
        <f aca="false">Benjamins!V43</f>
        <v>0</v>
      </c>
      <c r="AD37" s="142" t="n">
        <f aca="false">Benjamins!W43</f>
        <v>0</v>
      </c>
      <c r="AE37" s="215" t="str">
        <f aca="false">IF(AC37&lt;&gt;0,(AC37+(AD37/100))," ")</f>
        <v> </v>
      </c>
      <c r="AF37" s="151" t="n">
        <f aca="false">IF(ISERROR(RANK(AE37,$AE$9:$AE$38,1)),0,RANK(AE37,$AE$9:$AE$38,1))</f>
        <v>0</v>
      </c>
      <c r="AG37" s="218"/>
      <c r="AH37" s="219"/>
      <c r="AI37" s="142" t="n">
        <f aca="false">Benjamins!AA43</f>
        <v>0</v>
      </c>
      <c r="AJ37" s="220"/>
      <c r="AK37" s="221" t="n">
        <f aca="false">IF($J$8&gt;0,T37,1)</f>
        <v>0</v>
      </c>
      <c r="AL37" s="222" t="n">
        <f aca="false">IF($J$8&gt;0,T37*1.001,1)</f>
        <v>0</v>
      </c>
      <c r="AM37" s="221" t="n">
        <f aca="false">IF($W$8&gt;0,AA37,1)</f>
        <v>1</v>
      </c>
      <c r="AN37" s="222" t="n">
        <f aca="false">IF($W$8&gt;0,AA37*1.001,1)</f>
        <v>1</v>
      </c>
      <c r="AO37" s="223" t="n">
        <f aca="false">IF($AC$8&gt;0,AF37,1)</f>
        <v>0</v>
      </c>
      <c r="AP37" s="223" t="n">
        <f aca="false">IF($AI$8&gt;0,AI37,1)</f>
        <v>1</v>
      </c>
      <c r="AQ37" s="224" t="str">
        <f aca="false">IF((AK37*AM37*AO37*AP37)=0," ",(AK37+AM37+AO37+AP37))</f>
        <v> </v>
      </c>
      <c r="AR37" s="222" t="str">
        <f aca="false">IF((AL37*AN37*AO37*AP37)=0," ",(AL37+AN37+AO37+AP37))</f>
        <v> </v>
      </c>
      <c r="AS37" s="225"/>
      <c r="AT37" s="150"/>
      <c r="AU37" s="151" t="str">
        <f aca="false">IF(ISERROR(RANK(AQ37,AQ$9:$AQ$38,1)),"",RANK(AQ37,$AQ$9:$AQ$38,1))</f>
        <v/>
      </c>
      <c r="AV37" s="151" t="str">
        <f aca="false">IF(ISERROR(RANK(AR37,$AR$9:AR$38,1)),"",RANK(AR37,$AR$9:$AR$38,1))</f>
        <v/>
      </c>
      <c r="AW37" s="102"/>
    </row>
    <row r="38" customFormat="false" ht="15.75" hidden="false" customHeight="false" outlineLevel="0" collapsed="false">
      <c r="A38" s="154" t="n">
        <f aca="false">Benjamins!A44</f>
        <v>0</v>
      </c>
      <c r="B38" s="155" t="n">
        <f aca="false">Benjamins!B44</f>
        <v>0</v>
      </c>
      <c r="C38" s="227" t="str">
        <f aca="false">Benjamins!C44</f>
        <v> </v>
      </c>
      <c r="D38" s="156" t="str">
        <f aca="false">Benjamins!D44</f>
        <v> </v>
      </c>
      <c r="E38" s="157" t="str">
        <f aca="false">Benjamins!E44</f>
        <v> </v>
      </c>
      <c r="F38" s="228" t="str">
        <f aca="false">Benjamins!F44</f>
        <v> </v>
      </c>
      <c r="G38" s="229"/>
      <c r="H38" s="142" t="n">
        <f aca="false">Benjamins!H44</f>
        <v>0</v>
      </c>
      <c r="I38" s="230" t="n">
        <f aca="false">5*H38</f>
        <v>0</v>
      </c>
      <c r="J38" s="142" t="n">
        <f aca="false">Benjamins!I44</f>
        <v>0</v>
      </c>
      <c r="K38" s="142" t="n">
        <f aca="false">Benjamins!J44</f>
        <v>0</v>
      </c>
      <c r="L38" s="142" t="n">
        <f aca="false">Benjamins!K44</f>
        <v>0</v>
      </c>
      <c r="M38" s="230" t="n">
        <f aca="false">K38+I38</f>
        <v>0</v>
      </c>
      <c r="N38" s="231" t="str">
        <f aca="false">LEFT((M38/60),1)</f>
        <v>0</v>
      </c>
      <c r="O38" s="231" t="n">
        <f aca="false">M38-(N38*60)</f>
        <v>0</v>
      </c>
      <c r="P38" s="231" t="n">
        <f aca="false">J38+N38</f>
        <v>0</v>
      </c>
      <c r="Q38" s="230" t="n">
        <f aca="false">L38+0</f>
        <v>0</v>
      </c>
      <c r="R38" s="232" t="n">
        <f aca="false">IF(J38&lt;&gt;0,CONCATENATE(IF(P38&gt;9,P38,CONCATENATE(0,P38)),":",IF(O38&gt;9,O38,CONCATENATE(0,O38)),":",IF(Q38&gt;9,Q38,CONCATENATE(0,Q38))," "))</f>
        <v>0</v>
      </c>
      <c r="S38" s="215" t="str">
        <f aca="false">IF(J38&lt;&gt;0,(P38*60)+(O38)+(L38/100)," ")</f>
        <v> </v>
      </c>
      <c r="T38" s="151" t="n">
        <f aca="false">IF(ISERROR(RANK(S38,$S$9:$S$38,1)),0,RANK(S38,$S$9:$S$38,1))</f>
        <v>0</v>
      </c>
      <c r="U38" s="229"/>
      <c r="V38" s="233"/>
      <c r="W38" s="142" t="n">
        <f aca="false">Benjamins!P44</f>
        <v>0</v>
      </c>
      <c r="X38" s="142" t="n">
        <f aca="false">Benjamins!Q44</f>
        <v>0</v>
      </c>
      <c r="Y38" s="142" t="n">
        <f aca="false">Benjamins!R44</f>
        <v>0</v>
      </c>
      <c r="Z38" s="215" t="str">
        <f aca="false">IF((W38*60)+(X38)+(Y38/100)&gt;0,(W38*60)+(X38)+(Y38/100),"")</f>
        <v/>
      </c>
      <c r="AA38" s="217" t="n">
        <f aca="false">IF(ISERROR(RANK(Z38,$Z$9:$Z$38,1)),0,RANK(Z38,$Z$9:$Z$38,1))</f>
        <v>0</v>
      </c>
      <c r="AB38" s="234"/>
      <c r="AC38" s="142" t="n">
        <f aca="false">Benjamins!V44</f>
        <v>0</v>
      </c>
      <c r="AD38" s="142" t="n">
        <f aca="false">Benjamins!W44</f>
        <v>0</v>
      </c>
      <c r="AE38" s="215" t="str">
        <f aca="false">IF(AC38&lt;&gt;0,(AC38+(AD38/100))," ")</f>
        <v> </v>
      </c>
      <c r="AF38" s="151" t="n">
        <f aca="false">IF(ISERROR(RANK(AE38,$AE$9:$AE$38,1)),0,RANK(AE38,$AE$9:$AE$38,1))</f>
        <v>0</v>
      </c>
      <c r="AG38" s="234"/>
      <c r="AH38" s="235"/>
      <c r="AI38" s="142" t="n">
        <f aca="false">Benjamins!AA44</f>
        <v>0</v>
      </c>
      <c r="AJ38" s="236"/>
      <c r="AK38" s="237" t="n">
        <f aca="false">IF($J$8&gt;0,T38,1)</f>
        <v>0</v>
      </c>
      <c r="AL38" s="238" t="n">
        <f aca="false">IF($J$8&gt;0,T38*1.001,1)</f>
        <v>0</v>
      </c>
      <c r="AM38" s="237" t="n">
        <f aca="false">IF($W$8&gt;0,AA38,1)</f>
        <v>1</v>
      </c>
      <c r="AN38" s="238" t="n">
        <f aca="false">IF($W$8&gt;0,AA38*1.001,1)</f>
        <v>1</v>
      </c>
      <c r="AO38" s="223" t="n">
        <f aca="false">IF($AC$8&gt;0,AF38,1)</f>
        <v>0</v>
      </c>
      <c r="AP38" s="223" t="n">
        <f aca="false">IF($AI$8&gt;0,AI38,1)</f>
        <v>1</v>
      </c>
      <c r="AQ38" s="239" t="str">
        <f aca="false">IF((AK38*AM38*AO38*AP38)=0," ",(AK38+AM38+AO38+AP38))</f>
        <v> </v>
      </c>
      <c r="AR38" s="238" t="str">
        <f aca="false">IF((AL38*AN38*AO38*AP38)=0," ",(AL38+AN38+AO38+AP38))</f>
        <v> </v>
      </c>
      <c r="AS38" s="225"/>
      <c r="AT38" s="150"/>
      <c r="AU38" s="151" t="str">
        <f aca="false">IF(ISERROR(RANK(AQ38,AQ$9:$AQ$38,1)),"",RANK(AQ38,$AQ$9:$AQ$38,1))</f>
        <v/>
      </c>
      <c r="AV38" s="151" t="str">
        <f aca="false">IF(ISERROR(RANK(AR38,$AR$9:AR$38,1)),"",RANK(AR38,$AR$9:$AR$38,1))</f>
        <v/>
      </c>
      <c r="AW38" s="102"/>
    </row>
    <row r="39" customFormat="false" ht="8.25" hidden="false" customHeight="true" outlineLevel="0" collapsed="false">
      <c r="G39" s="141"/>
      <c r="H39" s="141"/>
      <c r="I39" s="174"/>
      <c r="J39" s="141"/>
      <c r="K39" s="174"/>
      <c r="L39" s="174"/>
      <c r="M39" s="174"/>
      <c r="N39" s="174"/>
      <c r="O39" s="141"/>
      <c r="P39" s="175"/>
      <c r="Q39" s="175"/>
      <c r="R39" s="141"/>
      <c r="S39" s="141"/>
      <c r="T39" s="141"/>
      <c r="U39" s="141"/>
      <c r="V39" s="76"/>
      <c r="W39" s="76"/>
      <c r="X39" s="95"/>
      <c r="Y39" s="95"/>
      <c r="Z39" s="76"/>
      <c r="AA39" s="176"/>
      <c r="AB39" s="81"/>
      <c r="AC39" s="81"/>
      <c r="AD39" s="81"/>
      <c r="AE39" s="81"/>
      <c r="AF39" s="81"/>
      <c r="AG39" s="81"/>
      <c r="AH39" s="82"/>
      <c r="AI39" s="82"/>
      <c r="AJ39" s="82"/>
      <c r="AK39" s="177"/>
      <c r="AL39" s="177"/>
      <c r="AM39" s="177"/>
      <c r="AN39" s="177"/>
      <c r="AO39" s="177"/>
      <c r="AP39" s="177"/>
      <c r="AQ39" s="177"/>
      <c r="AR39" s="178"/>
      <c r="AS39" s="178"/>
      <c r="AT39" s="101"/>
      <c r="AU39" s="101"/>
      <c r="AV39" s="101"/>
      <c r="AW39" s="102"/>
    </row>
    <row r="40" customFormat="false" ht="15" hidden="false" customHeight="false" outlineLevel="0" collapsed="false">
      <c r="H40" s="53"/>
      <c r="J40" s="53"/>
      <c r="W40" s="53"/>
    </row>
    <row r="41" customFormat="false" ht="15" hidden="false" customHeight="false" outlineLevel="0" collapsed="false">
      <c r="H41" s="53"/>
      <c r="J41" s="53"/>
      <c r="W41" s="53"/>
      <c r="Y41" s="51"/>
    </row>
    <row r="42" customFormat="false" ht="15" hidden="false" customHeight="false" outlineLevel="0" collapsed="false">
      <c r="H42" s="53"/>
      <c r="J42" s="53"/>
      <c r="R42" s="53"/>
      <c r="W42" s="53"/>
      <c r="Y42" s="51"/>
    </row>
    <row r="43" customFormat="false" ht="15" hidden="false" customHeight="false" outlineLevel="0" collapsed="false">
      <c r="Y43" s="51"/>
    </row>
  </sheetData>
  <mergeCells count="37">
    <mergeCell ref="A2:A7"/>
    <mergeCell ref="B2:B7"/>
    <mergeCell ref="C2:C7"/>
    <mergeCell ref="D2:D7"/>
    <mergeCell ref="E2:E7"/>
    <mergeCell ref="F2:F7"/>
    <mergeCell ref="H2:T2"/>
    <mergeCell ref="W2:AA2"/>
    <mergeCell ref="AC2:AF2"/>
    <mergeCell ref="AK2:AK7"/>
    <mergeCell ref="AL2:AL7"/>
    <mergeCell ref="AM2:AM7"/>
    <mergeCell ref="AN2:AN7"/>
    <mergeCell ref="AO2:AO7"/>
    <mergeCell ref="AP2:AP7"/>
    <mergeCell ref="AQ2:AQ7"/>
    <mergeCell ref="AR2:AR7"/>
    <mergeCell ref="AU2:AU7"/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S3:S7"/>
    <mergeCell ref="T3:T7"/>
    <mergeCell ref="W3:Y6"/>
    <mergeCell ref="Z3:Z7"/>
    <mergeCell ref="AA3:AA7"/>
    <mergeCell ref="AC3:AD6"/>
    <mergeCell ref="AE3:AE7"/>
    <mergeCell ref="AF3:AF7"/>
    <mergeCell ref="AI3:AI7"/>
  </mergeCells>
  <conditionalFormatting sqref="R9:R38">
    <cfRule type="containsText" priority="2" operator="containsText" aboveAverage="0" equalAverage="0" bottom="0" percent="0" rank="0" text="FAUX" dxfId="6">
      <formula>NOT(ISERROR(SEARCH("FAUX",R9)))</formula>
    </cfRule>
  </conditionalFormatting>
  <conditionalFormatting sqref="F9:G9 G19:G38 G10:G17 F10:F38">
    <cfRule type="notContainsText" priority="3" operator="notContains" aboveAverage="0" equalAverage="0" bottom="0" percent="0" rank="0" text="p" dxfId="7">
      <formula>ISERROR(SEARCH("p",F9))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00CC"/>
    <pageSetUpPr fitToPage="false"/>
  </sheetPr>
  <dimension ref="A1:AI48"/>
  <sheetViews>
    <sheetView showFormulas="false" showGridLines="true" showRowColHeaders="true" showZeros="true" rightToLeft="false" tabSelected="false" showOutlineSymbols="true" defaultGridColor="true" view="normal" topLeftCell="A7" colorId="64" zoomScale="75" zoomScaleNormal="75" zoomScalePageLayoutView="100" workbookViewId="0">
      <selection pane="topLeft" activeCell="I31" activeCellId="0" sqref="I31"/>
    </sheetView>
  </sheetViews>
  <sheetFormatPr defaultColWidth="11.43359375" defaultRowHeight="14.25" zeroHeight="false" outlineLevelRow="0" outlineLevelCol="1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true" outlineLevel="0" max="6" min="6" style="51" width="11.86"/>
    <col collapsed="false" customWidth="true" hidden="false" outlineLevel="0" max="7" min="7" style="51" width="1.71"/>
    <col collapsed="false" customWidth="true" hidden="false" outlineLevel="1" max="8" min="8" style="51" width="10.85"/>
    <col collapsed="false" customWidth="true" hidden="false" outlineLevel="1" max="9" min="9" style="51" width="12.71"/>
    <col collapsed="false" customWidth="true" hidden="false" outlineLevel="1" max="11" min="10" style="53" width="12.71"/>
    <col collapsed="false" customWidth="true" hidden="false" outlineLevel="1" max="12" min="12" style="51" width="17.13"/>
    <col collapsed="false" customWidth="true" hidden="false" outlineLevel="1" max="13" min="13" style="51" width="10.71"/>
    <col collapsed="false" customWidth="true" hidden="false" outlineLevel="0" max="14" min="14" style="51" width="1.71"/>
    <col collapsed="false" customWidth="true" hidden="false" outlineLevel="0" max="15" min="15" style="51" width="1.58"/>
    <col collapsed="false" customWidth="true" hidden="true" outlineLevel="1" max="16" min="16" style="51" width="12.71"/>
    <col collapsed="false" customWidth="true" hidden="true" outlineLevel="1" max="18" min="17" style="53" width="12.71"/>
    <col collapsed="false" customWidth="true" hidden="true" outlineLevel="1" max="19" min="19" style="51" width="13.02"/>
    <col collapsed="false" customWidth="true" hidden="false" outlineLevel="0" max="20" min="20" style="53" width="1.71"/>
    <col collapsed="false" customWidth="true" hidden="false" outlineLevel="0" max="21" min="21" style="51" width="1.71"/>
    <col collapsed="false" customWidth="true" hidden="false" outlineLevel="1" max="23" min="22" style="51" width="12.71"/>
    <col collapsed="false" customWidth="true" hidden="false" outlineLevel="1" max="24" min="24" style="51" width="10.71"/>
    <col collapsed="false" customWidth="true" hidden="false" outlineLevel="0" max="26" min="25" style="51" width="1.71"/>
    <col collapsed="false" customWidth="true" hidden="true" outlineLevel="1" max="27" min="27" style="51" width="11.86"/>
    <col collapsed="false" customWidth="true" hidden="false" outlineLevel="0" max="28" min="28" style="51" width="1.58"/>
    <col collapsed="false" customWidth="true" hidden="false" outlineLevel="0" max="29" min="29" style="53" width="1.71"/>
    <col collapsed="false" customWidth="true" hidden="true" outlineLevel="1" max="30" min="30" style="53" width="15"/>
    <col collapsed="false" customWidth="true" hidden="false" outlineLevel="0" max="31" min="31" style="53" width="13.86"/>
    <col collapsed="false" customWidth="true" hidden="true" outlineLevel="0" max="33" min="32" style="51" width="11.52"/>
    <col collapsed="false" customWidth="false" hidden="true" outlineLevel="1" max="34" min="34" style="51" width="11.42"/>
    <col collapsed="false" customWidth="true" hidden="false" outlineLevel="0" max="35" min="35" style="51" width="1.71"/>
    <col collapsed="false" customWidth="false" hidden="false" outlineLevel="0" max="1024" min="36" style="51" width="11.42"/>
  </cols>
  <sheetData>
    <row r="1" customFormat="false" ht="14.25" hidden="true" customHeight="false" outlineLevel="0" collapsed="false"/>
    <row r="2" customFormat="false" ht="36" hidden="true" customHeight="true" outlineLevel="0" collapsed="false">
      <c r="C2" s="54" t="str">
        <f aca="false">'Entête Course'!B2</f>
        <v>ECUISSES VSP</v>
      </c>
      <c r="D2" s="54"/>
      <c r="E2" s="54"/>
      <c r="F2" s="54"/>
    </row>
    <row r="3" customFormat="false" ht="14.25" hidden="true" customHeight="false" outlineLevel="0" collapsed="false"/>
    <row r="4" customFormat="false" ht="32.1" hidden="true" customHeight="true" outlineLevel="0" collapsed="false">
      <c r="C4" s="55" t="str">
        <f aca="false">'Entête Course'!B4</f>
        <v>PRIS DE LA MUNICIPALITE</v>
      </c>
      <c r="D4" s="55"/>
      <c r="E4" s="55"/>
      <c r="F4" s="55"/>
    </row>
    <row r="5" customFormat="false" ht="14.25" hidden="true" customHeight="false" outlineLevel="0" collapsed="false"/>
    <row r="6" customFormat="false" ht="36" hidden="false" customHeight="true" outlineLevel="0" collapsed="false">
      <c r="C6" s="56" t="str">
        <f aca="false">'Entête Course'!B6</f>
        <v>06-06-2021</v>
      </c>
      <c r="D6" s="57" t="s">
        <v>189</v>
      </c>
      <c r="E6" s="57"/>
      <c r="F6" s="57"/>
    </row>
    <row r="7" customFormat="false" ht="15" hidden="false" customHeight="true" outlineLevel="0" collapsed="false">
      <c r="A7" s="58" t="s">
        <v>211</v>
      </c>
      <c r="B7" s="59" t="s">
        <v>212</v>
      </c>
      <c r="C7" s="59" t="s">
        <v>2</v>
      </c>
      <c r="D7" s="59" t="s">
        <v>3</v>
      </c>
      <c r="E7" s="60" t="s">
        <v>4</v>
      </c>
      <c r="F7" s="61" t="s">
        <v>6</v>
      </c>
      <c r="G7" s="62"/>
      <c r="H7" s="63"/>
      <c r="I7" s="63"/>
      <c r="J7" s="64"/>
      <c r="K7" s="64"/>
      <c r="L7" s="63"/>
      <c r="M7" s="63"/>
      <c r="N7" s="63"/>
      <c r="O7" s="65"/>
      <c r="P7" s="65"/>
      <c r="Q7" s="66"/>
      <c r="R7" s="66"/>
      <c r="S7" s="65" t="s">
        <v>213</v>
      </c>
      <c r="T7" s="66"/>
      <c r="U7" s="67"/>
      <c r="V7" s="67"/>
      <c r="W7" s="67"/>
      <c r="X7" s="67"/>
      <c r="Y7" s="67"/>
      <c r="Z7" s="68"/>
      <c r="AA7" s="68"/>
      <c r="AB7" s="68"/>
      <c r="AC7" s="69"/>
      <c r="AD7" s="69"/>
      <c r="AE7" s="69"/>
      <c r="AF7" s="70"/>
      <c r="AG7" s="70"/>
      <c r="AH7" s="71"/>
      <c r="AI7" s="72"/>
    </row>
    <row r="8" customFormat="false" ht="24" hidden="false" customHeight="true" outlineLevel="0" collapsed="false">
      <c r="A8" s="58"/>
      <c r="B8" s="59"/>
      <c r="C8" s="59"/>
      <c r="D8" s="59"/>
      <c r="E8" s="60"/>
      <c r="F8" s="61"/>
      <c r="G8" s="73"/>
      <c r="H8" s="74" t="s">
        <v>214</v>
      </c>
      <c r="I8" s="74"/>
      <c r="J8" s="74"/>
      <c r="K8" s="74"/>
      <c r="L8" s="74"/>
      <c r="M8" s="74"/>
      <c r="N8" s="75"/>
      <c r="O8" s="76"/>
      <c r="P8" s="77" t="s">
        <v>215</v>
      </c>
      <c r="Q8" s="77"/>
      <c r="R8" s="77"/>
      <c r="S8" s="77"/>
      <c r="T8" s="78"/>
      <c r="U8" s="79"/>
      <c r="V8" s="80" t="s">
        <v>216</v>
      </c>
      <c r="W8" s="80"/>
      <c r="X8" s="80"/>
      <c r="Y8" s="81"/>
      <c r="Z8" s="82"/>
      <c r="AA8" s="83" t="s">
        <v>217</v>
      </c>
      <c r="AB8" s="82"/>
      <c r="AC8" s="84"/>
      <c r="AD8" s="85" t="s">
        <v>218</v>
      </c>
      <c r="AE8" s="85" t="s">
        <v>219</v>
      </c>
      <c r="AG8" s="51" t="s">
        <v>213</v>
      </c>
      <c r="AH8" s="86" t="s">
        <v>220</v>
      </c>
      <c r="AI8" s="87"/>
    </row>
    <row r="9" customFormat="false" ht="15" hidden="false" customHeight="true" outlineLevel="0" collapsed="false">
      <c r="A9" s="58"/>
      <c r="B9" s="59"/>
      <c r="C9" s="59"/>
      <c r="D9" s="59"/>
      <c r="E9" s="60"/>
      <c r="F9" s="61"/>
      <c r="G9" s="73"/>
      <c r="H9" s="88" t="s">
        <v>221</v>
      </c>
      <c r="I9" s="89" t="s">
        <v>222</v>
      </c>
      <c r="J9" s="89"/>
      <c r="K9" s="89"/>
      <c r="L9" s="90" t="s">
        <v>223</v>
      </c>
      <c r="M9" s="91" t="s">
        <v>224</v>
      </c>
      <c r="N9" s="92"/>
      <c r="O9" s="76"/>
      <c r="P9" s="93" t="s">
        <v>222</v>
      </c>
      <c r="Q9" s="93"/>
      <c r="R9" s="93"/>
      <c r="S9" s="94" t="s">
        <v>224</v>
      </c>
      <c r="T9" s="95"/>
      <c r="U9" s="96"/>
      <c r="V9" s="97" t="s">
        <v>222</v>
      </c>
      <c r="W9" s="97"/>
      <c r="X9" s="98" t="s">
        <v>224</v>
      </c>
      <c r="Y9" s="96"/>
      <c r="Z9" s="99"/>
      <c r="AA9" s="100" t="s">
        <v>224</v>
      </c>
      <c r="AB9" s="82"/>
      <c r="AC9" s="101"/>
      <c r="AD9" s="85"/>
      <c r="AE9" s="85"/>
      <c r="AH9" s="86"/>
      <c r="AI9" s="87"/>
    </row>
    <row r="10" customFormat="false" ht="14.25" hidden="false" customHeight="false" outlineLevel="0" collapsed="false">
      <c r="A10" s="58"/>
      <c r="B10" s="59"/>
      <c r="C10" s="59"/>
      <c r="D10" s="59"/>
      <c r="E10" s="60"/>
      <c r="F10" s="61"/>
      <c r="G10" s="73"/>
      <c r="H10" s="88"/>
      <c r="I10" s="89"/>
      <c r="J10" s="89"/>
      <c r="K10" s="89"/>
      <c r="L10" s="90"/>
      <c r="M10" s="91"/>
      <c r="N10" s="92"/>
      <c r="O10" s="76"/>
      <c r="P10" s="93"/>
      <c r="Q10" s="93"/>
      <c r="R10" s="93"/>
      <c r="S10" s="94"/>
      <c r="T10" s="95"/>
      <c r="U10" s="96"/>
      <c r="V10" s="97"/>
      <c r="W10" s="97"/>
      <c r="X10" s="98"/>
      <c r="Y10" s="96"/>
      <c r="Z10" s="99"/>
      <c r="AA10" s="100"/>
      <c r="AB10" s="82"/>
      <c r="AC10" s="101"/>
      <c r="AD10" s="85"/>
      <c r="AE10" s="85"/>
      <c r="AH10" s="86"/>
      <c r="AI10" s="87"/>
    </row>
    <row r="11" customFormat="false" ht="14.25" hidden="false" customHeight="false" outlineLevel="0" collapsed="false">
      <c r="A11" s="58"/>
      <c r="B11" s="59"/>
      <c r="C11" s="59"/>
      <c r="D11" s="59"/>
      <c r="E11" s="60"/>
      <c r="F11" s="61"/>
      <c r="G11" s="73"/>
      <c r="H11" s="88"/>
      <c r="I11" s="89"/>
      <c r="J11" s="89"/>
      <c r="K11" s="89"/>
      <c r="L11" s="90"/>
      <c r="M11" s="91"/>
      <c r="N11" s="92"/>
      <c r="O11" s="76"/>
      <c r="P11" s="93"/>
      <c r="Q11" s="93"/>
      <c r="R11" s="93"/>
      <c r="S11" s="94"/>
      <c r="T11" s="76"/>
      <c r="U11" s="96"/>
      <c r="V11" s="97"/>
      <c r="W11" s="97"/>
      <c r="X11" s="98"/>
      <c r="Y11" s="96"/>
      <c r="Z11" s="99"/>
      <c r="AA11" s="100"/>
      <c r="AB11" s="82"/>
      <c r="AC11" s="102"/>
      <c r="AD11" s="85"/>
      <c r="AE11" s="85"/>
      <c r="AH11" s="86"/>
      <c r="AI11" s="87"/>
    </row>
    <row r="12" customFormat="false" ht="15" hidden="false" customHeight="false" outlineLevel="0" collapsed="false">
      <c r="A12" s="58"/>
      <c r="B12" s="59"/>
      <c r="C12" s="59"/>
      <c r="D12" s="59"/>
      <c r="E12" s="60"/>
      <c r="F12" s="61"/>
      <c r="G12" s="73"/>
      <c r="H12" s="88"/>
      <c r="I12" s="89"/>
      <c r="J12" s="89"/>
      <c r="K12" s="89"/>
      <c r="L12" s="90"/>
      <c r="M12" s="91"/>
      <c r="N12" s="92"/>
      <c r="O12" s="76"/>
      <c r="P12" s="93"/>
      <c r="Q12" s="93"/>
      <c r="R12" s="93"/>
      <c r="S12" s="94"/>
      <c r="T12" s="103"/>
      <c r="U12" s="96"/>
      <c r="V12" s="97"/>
      <c r="W12" s="97"/>
      <c r="X12" s="98"/>
      <c r="Y12" s="96"/>
      <c r="Z12" s="99"/>
      <c r="AA12" s="100"/>
      <c r="AB12" s="82"/>
      <c r="AC12" s="104"/>
      <c r="AD12" s="85"/>
      <c r="AE12" s="85"/>
      <c r="AH12" s="86"/>
      <c r="AI12" s="87"/>
    </row>
    <row r="13" customFormat="false" ht="14.25" hidden="false" customHeight="false" outlineLevel="0" collapsed="false">
      <c r="A13" s="58"/>
      <c r="B13" s="59"/>
      <c r="C13" s="59"/>
      <c r="D13" s="59"/>
      <c r="E13" s="60"/>
      <c r="F13" s="61"/>
      <c r="G13" s="73"/>
      <c r="H13" s="88"/>
      <c r="I13" s="105" t="s">
        <v>225</v>
      </c>
      <c r="J13" s="105" t="s">
        <v>226</v>
      </c>
      <c r="K13" s="105" t="s">
        <v>227</v>
      </c>
      <c r="L13" s="90"/>
      <c r="M13" s="91"/>
      <c r="N13" s="92"/>
      <c r="O13" s="76"/>
      <c r="P13" s="106" t="s">
        <v>225</v>
      </c>
      <c r="Q13" s="105" t="s">
        <v>226</v>
      </c>
      <c r="R13" s="105" t="s">
        <v>227</v>
      </c>
      <c r="S13" s="94"/>
      <c r="T13" s="95"/>
      <c r="U13" s="96"/>
      <c r="V13" s="106" t="s">
        <v>226</v>
      </c>
      <c r="W13" s="240" t="s">
        <v>227</v>
      </c>
      <c r="X13" s="98"/>
      <c r="Y13" s="96"/>
      <c r="Z13" s="99"/>
      <c r="AA13" s="100"/>
      <c r="AB13" s="82"/>
      <c r="AC13" s="101"/>
      <c r="AD13" s="85"/>
      <c r="AE13" s="85"/>
      <c r="AH13" s="86"/>
      <c r="AI13" s="87"/>
    </row>
    <row r="14" s="111" customFormat="true" ht="14.25" hidden="true" customHeight="false" outlineLevel="0" collapsed="false">
      <c r="A14" s="107"/>
      <c r="B14" s="108" t="n">
        <f aca="false">COUNTA(B15:B44)</f>
        <v>17</v>
      </c>
      <c r="C14" s="89"/>
      <c r="D14" s="89"/>
      <c r="E14" s="109"/>
      <c r="F14" s="110"/>
      <c r="G14" s="92"/>
      <c r="I14" s="112" t="n">
        <f aca="false">COUNTA(I15:I44)</f>
        <v>18</v>
      </c>
      <c r="J14" s="113"/>
      <c r="K14" s="113"/>
      <c r="M14" s="114" t="s">
        <v>213</v>
      </c>
      <c r="N14" s="92"/>
      <c r="O14" s="115"/>
      <c r="P14" s="112" t="n">
        <f aca="false">COUNTA(P15:P44)</f>
        <v>0</v>
      </c>
      <c r="Q14" s="113"/>
      <c r="R14" s="114"/>
      <c r="T14" s="116"/>
      <c r="U14" s="96"/>
      <c r="V14" s="112" t="n">
        <f aca="false">COUNTA(V15:V44)</f>
        <v>18</v>
      </c>
      <c r="W14" s="113"/>
      <c r="X14" s="114"/>
      <c r="Y14" s="96"/>
      <c r="Z14" s="99"/>
      <c r="AA14" s="117" t="n">
        <f aca="false">COUNTA(AA15:AA44)</f>
        <v>0</v>
      </c>
      <c r="AB14" s="99"/>
      <c r="AC14" s="118"/>
      <c r="AD14" s="118"/>
      <c r="AE14" s="119"/>
      <c r="AI14" s="120"/>
    </row>
    <row r="15" customFormat="false" ht="14" hidden="false" customHeight="false" outlineLevel="0" collapsed="false">
      <c r="A15" s="121" t="n">
        <v>15</v>
      </c>
      <c r="B15" s="137" t="n">
        <v>55758094</v>
      </c>
      <c r="C15" s="138" t="str">
        <f aca="false">IF(B15&lt;&gt;0,VLOOKUP(B15,'Liste des licenciés'!$B$13:$G$355,2,0)," ")</f>
        <v>ANTUNES</v>
      </c>
      <c r="D15" s="138" t="str">
        <f aca="false">IF(B15&lt;&gt;0,VLOOKUP(B15,'Liste des licenciés'!$B$13:$G$355,3,0)," ")</f>
        <v>Hugo</v>
      </c>
      <c r="E15" s="139" t="str">
        <f aca="false">IF(B15&lt;&gt;0,VLOOKUP(B15,'Liste des licenciés'!$B$13:$G$355,4,0)," ")</f>
        <v>Creusot Cyclisme</v>
      </c>
      <c r="F15" s="140" t="str">
        <f aca="false">IF(B15&lt;&gt;0,VLOOKUP(B15,'Liste des licenciés'!$B$13:$G$355,6,0)," ")</f>
        <v>(3)-Pup</v>
      </c>
      <c r="G15" s="141"/>
      <c r="H15" s="142"/>
      <c r="I15" s="143" t="s">
        <v>235</v>
      </c>
      <c r="J15" s="143"/>
      <c r="K15" s="143"/>
      <c r="L15" s="138" t="str">
        <f aca="false">'Pupilles (calculs)'!R9</f>
        <v>01:00:00 </v>
      </c>
      <c r="M15" s="144" t="n">
        <f aca="false">'Pupilles (calculs)'!T9</f>
        <v>1</v>
      </c>
      <c r="N15" s="141"/>
      <c r="O15" s="145"/>
      <c r="P15" s="146"/>
      <c r="Q15" s="143"/>
      <c r="R15" s="143"/>
      <c r="S15" s="144" t="n">
        <f aca="false">'Pupilles (calculs)'!AA9</f>
        <v>0</v>
      </c>
      <c r="T15" s="147"/>
      <c r="U15" s="81"/>
      <c r="V15" s="146" t="s">
        <v>235</v>
      </c>
      <c r="W15" s="143"/>
      <c r="X15" s="144" t="n">
        <f aca="false">'Pupilles (calculs)'!AF9</f>
        <v>1</v>
      </c>
      <c r="Y15" s="81"/>
      <c r="Z15" s="82"/>
      <c r="AA15" s="148"/>
      <c r="AB15" s="149"/>
      <c r="AC15" s="150"/>
      <c r="AD15" s="151" t="n">
        <f aca="false">'Pupilles (calculs)'!AU9</f>
        <v>1</v>
      </c>
      <c r="AE15" s="151" t="n">
        <f aca="false">'Pupilles (calculs)'!AV9</f>
        <v>1</v>
      </c>
      <c r="AF15" s="51" t="n">
        <v>1</v>
      </c>
      <c r="AG15" s="51" t="n">
        <v>30</v>
      </c>
      <c r="AH15" s="152" t="n">
        <f aca="false">IF(ISERROR(VLOOKUP(AE15,$AF$15:$AG$44,2,1))," ",VLOOKUP(AE15,$AF$15:$AG$44,2,1))</f>
        <v>30</v>
      </c>
      <c r="AI15" s="87"/>
    </row>
    <row r="16" customFormat="false" ht="14.15" hidden="false" customHeight="false" outlineLevel="0" collapsed="false">
      <c r="A16" s="121" t="n">
        <v>16</v>
      </c>
      <c r="B16" s="241" t="s">
        <v>254</v>
      </c>
      <c r="C16" s="138" t="str">
        <f aca="false">IF(B16&lt;&gt;0,VLOOKUP(B16,'Liste des licenciés'!$B$13:$G$355,2,0)," ")</f>
        <v>BOSC</v>
      </c>
      <c r="D16" s="138" t="str">
        <f aca="false">IF(B16&lt;&gt;0,VLOOKUP(B16,'Liste des licenciés'!$B$13:$G$355,3,0)," ")</f>
        <v>Noah</v>
      </c>
      <c r="E16" s="139" t="str">
        <f aca="false">IF(B16&lt;&gt;0,VLOOKUP(B16,'Liste des licenciés'!$B$13:$G$355,4,0)," ")</f>
        <v>Granges Grupetto</v>
      </c>
      <c r="F16" s="140" t="str">
        <f aca="false">IF(B16&lt;&gt;0,VLOOKUP(B16,'Liste des licenciés'!$B$13:$G$355,6,0)," ")</f>
        <v>(3)-Pup</v>
      </c>
      <c r="G16" s="141"/>
      <c r="H16" s="142"/>
      <c r="I16" s="143" t="s">
        <v>231</v>
      </c>
      <c r="J16" s="143"/>
      <c r="K16" s="143"/>
      <c r="L16" s="138" t="str">
        <f aca="false">'Pupilles (calculs)'!R10</f>
        <v>07:00:00 </v>
      </c>
      <c r="M16" s="144" t="n">
        <f aca="false">'Pupilles (calculs)'!T10</f>
        <v>7</v>
      </c>
      <c r="N16" s="141"/>
      <c r="O16" s="145"/>
      <c r="P16" s="146"/>
      <c r="Q16" s="143"/>
      <c r="R16" s="143"/>
      <c r="S16" s="144" t="n">
        <f aca="false">'Pupilles (calculs)'!AA10</f>
        <v>0</v>
      </c>
      <c r="T16" s="147"/>
      <c r="U16" s="81"/>
      <c r="V16" s="146" t="s">
        <v>229</v>
      </c>
      <c r="W16" s="143"/>
      <c r="X16" s="144" t="n">
        <f aca="false">'Pupilles (calculs)'!AF10</f>
        <v>5</v>
      </c>
      <c r="Y16" s="81"/>
      <c r="Z16" s="82"/>
      <c r="AA16" s="148"/>
      <c r="AB16" s="149"/>
      <c r="AC16" s="150"/>
      <c r="AD16" s="151" t="n">
        <f aca="false">'Pupilles (calculs)'!AU10</f>
        <v>6</v>
      </c>
      <c r="AE16" s="151" t="n">
        <f aca="false">'Pupilles (calculs)'!AV10</f>
        <v>7</v>
      </c>
      <c r="AF16" s="51" t="n">
        <v>2</v>
      </c>
      <c r="AG16" s="51" t="n">
        <v>19</v>
      </c>
      <c r="AH16" s="152" t="n">
        <f aca="false">IF(ISERROR(VLOOKUP(AE16,$AF$15:$AG$44,2,1))," ",VLOOKUP(AE16,$AF$15:$AG$44,2,1))</f>
        <v>14</v>
      </c>
      <c r="AI16" s="87"/>
    </row>
    <row r="17" customFormat="false" ht="14.15" hidden="false" customHeight="false" outlineLevel="0" collapsed="false">
      <c r="A17" s="121" t="n">
        <v>17</v>
      </c>
      <c r="B17" s="137" t="n">
        <v>859026</v>
      </c>
      <c r="C17" s="138" t="str">
        <f aca="false">IF(B17&lt;&gt;0,VLOOKUP(B17,'Liste des licenciés'!$B$13:$G$355,2,0)," ")</f>
        <v>CAPA</v>
      </c>
      <c r="D17" s="138" t="str">
        <f aca="false">IF(B17&lt;&gt;0,VLOOKUP(B17,'Liste des licenciés'!$B$13:$G$355,3,0)," ")</f>
        <v>Tom</v>
      </c>
      <c r="E17" s="139" t="str">
        <f aca="false">IF(B17&lt;&gt;0,VLOOKUP(B17,'Liste des licenciés'!$B$13:$G$355,4,0)," ")</f>
        <v>Ecuisses VSP</v>
      </c>
      <c r="F17" s="140" t="str">
        <f aca="false">IF(B17&lt;&gt;0,VLOOKUP(B17,'Liste des licenciés'!$B$13:$G$355,6,0)," ")</f>
        <v>(3)-Pup</v>
      </c>
      <c r="G17" s="141"/>
      <c r="H17" s="142"/>
      <c r="I17" s="143" t="s">
        <v>255</v>
      </c>
      <c r="J17" s="143"/>
      <c r="K17" s="143"/>
      <c r="L17" s="138" t="str">
        <f aca="false">'Pupilles (calculs)'!R11</f>
        <v>12:00:00 </v>
      </c>
      <c r="M17" s="144" t="n">
        <f aca="false">'Pupilles (calculs)'!T11</f>
        <v>12</v>
      </c>
      <c r="N17" s="141"/>
      <c r="O17" s="145"/>
      <c r="P17" s="146"/>
      <c r="Q17" s="143"/>
      <c r="R17" s="143"/>
      <c r="S17" s="144" t="n">
        <f aca="false">'Pupilles (calculs)'!AA11</f>
        <v>0</v>
      </c>
      <c r="T17" s="147"/>
      <c r="U17" s="81"/>
      <c r="V17" s="146" t="s">
        <v>256</v>
      </c>
      <c r="W17" s="143"/>
      <c r="X17" s="144" t="n">
        <f aca="false">'Pupilles (calculs)'!AF11</f>
        <v>15</v>
      </c>
      <c r="Y17" s="81"/>
      <c r="Z17" s="82"/>
      <c r="AA17" s="148"/>
      <c r="AB17" s="149"/>
      <c r="AC17" s="150"/>
      <c r="AD17" s="151" t="n">
        <f aca="false">'Pupilles (calculs)'!AU11</f>
        <v>14</v>
      </c>
      <c r="AE17" s="151" t="n">
        <f aca="false">'Pupilles (calculs)'!AV11</f>
        <v>14</v>
      </c>
      <c r="AF17" s="51" t="n">
        <v>3</v>
      </c>
      <c r="AG17" s="51" t="n">
        <v>18</v>
      </c>
      <c r="AH17" s="152" t="n">
        <f aca="false">IF(ISERROR(VLOOKUP(AE17,$AF$15:$AG$44,2,1))," ",VLOOKUP(AE17,$AF$15:$AG$44,2,1))</f>
        <v>10</v>
      </c>
      <c r="AI17" s="87"/>
    </row>
    <row r="18" customFormat="false" ht="14.15" hidden="false" customHeight="false" outlineLevel="0" collapsed="false">
      <c r="A18" s="121" t="n">
        <v>18</v>
      </c>
      <c r="B18" s="137" t="n">
        <v>55710113</v>
      </c>
      <c r="C18" s="138" t="str">
        <f aca="false">IF(B18&lt;&gt;0,VLOOKUP(B18,'Liste des licenciés'!$B$13:$G$355,2,0)," ")</f>
        <v>DUCOTE</v>
      </c>
      <c r="D18" s="138" t="str">
        <f aca="false">IF(B18&lt;&gt;0,VLOOKUP(B18,'Liste des licenciés'!$B$13:$G$355,3,0)," ")</f>
        <v>Laurine</v>
      </c>
      <c r="E18" s="139" t="str">
        <f aca="false">IF(B18&lt;&gt;0,VLOOKUP(B18,'Liste des licenciés'!$B$13:$G$355,4,0)," ")</f>
        <v>VC Montcellien</v>
      </c>
      <c r="F18" s="140" t="str">
        <f aca="false">IF(B18&lt;&gt;0,VLOOKUP(B18,'Liste des licenciés'!$B$13:$G$355,6,0)," ")</f>
        <v>(3)-Pup</v>
      </c>
      <c r="G18" s="141"/>
      <c r="H18" s="142"/>
      <c r="I18" s="143" t="s">
        <v>234</v>
      </c>
      <c r="J18" s="143"/>
      <c r="K18" s="143"/>
      <c r="L18" s="138" t="str">
        <f aca="false">'Pupilles (calculs)'!R12</f>
        <v>03:00:00 </v>
      </c>
      <c r="M18" s="144" t="n">
        <f aca="false">'Pupilles (calculs)'!T12</f>
        <v>3</v>
      </c>
      <c r="N18" s="141"/>
      <c r="O18" s="145"/>
      <c r="P18" s="146"/>
      <c r="Q18" s="143"/>
      <c r="R18" s="143"/>
      <c r="S18" s="144" t="n">
        <f aca="false">'Pupilles (calculs)'!AA12</f>
        <v>0</v>
      </c>
      <c r="T18" s="147"/>
      <c r="U18" s="81"/>
      <c r="V18" s="146" t="s">
        <v>234</v>
      </c>
      <c r="W18" s="143"/>
      <c r="X18" s="144" t="n">
        <f aca="false">'Pupilles (calculs)'!AF12</f>
        <v>3</v>
      </c>
      <c r="Y18" s="81"/>
      <c r="Z18" s="82"/>
      <c r="AA18" s="148"/>
      <c r="AB18" s="149"/>
      <c r="AC18" s="150"/>
      <c r="AD18" s="151" t="n">
        <f aca="false">'Pupilles (calculs)'!AU12</f>
        <v>3</v>
      </c>
      <c r="AE18" s="151" t="n">
        <f aca="false">'Pupilles (calculs)'!AV12</f>
        <v>3</v>
      </c>
      <c r="AF18" s="51" t="n">
        <v>4</v>
      </c>
      <c r="AG18" s="51" t="n">
        <v>17</v>
      </c>
      <c r="AH18" s="152" t="n">
        <f aca="false">IF(ISERROR(VLOOKUP(AE18,$AF$15:$AG$44,2,1))," ",VLOOKUP(AE18,$AF$15:$AG$44,2,1))</f>
        <v>18</v>
      </c>
      <c r="AI18" s="87"/>
    </row>
    <row r="19" customFormat="false" ht="14.15" hidden="false" customHeight="false" outlineLevel="0" collapsed="false">
      <c r="A19" s="121" t="n">
        <v>19</v>
      </c>
      <c r="B19" s="137" t="n">
        <v>859032</v>
      </c>
      <c r="C19" s="138" t="str">
        <f aca="false">IF(B19&lt;&gt;0,VLOOKUP(B19,'Liste des licenciés'!$B$13:$G$355,2,0)," ")</f>
        <v>GAUTHIER</v>
      </c>
      <c r="D19" s="138" t="str">
        <f aca="false">IF(B19&lt;&gt;0,VLOOKUP(B19,'Liste des licenciés'!$B$13:$G$355,3,0)," ")</f>
        <v>Mattéo</v>
      </c>
      <c r="E19" s="139" t="str">
        <f aca="false">IF(B19&lt;&gt;0,VLOOKUP(B19,'Liste des licenciés'!$B$13:$G$355,4,0)," ")</f>
        <v>Ecuisses VSP</v>
      </c>
      <c r="F19" s="140" t="str">
        <f aca="false">IF(B19&lt;&gt;0,VLOOKUP(B19,'Liste des licenciés'!$B$13:$G$355,6,0)," ")</f>
        <v>(3)-Pup</v>
      </c>
      <c r="G19" s="141"/>
      <c r="H19" s="142"/>
      <c r="I19" s="143" t="s">
        <v>257</v>
      </c>
      <c r="J19" s="143"/>
      <c r="K19" s="143"/>
      <c r="L19" s="138" t="str">
        <f aca="false">'Pupilles (calculs)'!R13</f>
        <v>14:00:00 </v>
      </c>
      <c r="M19" s="144" t="n">
        <f aca="false">'Pupilles (calculs)'!T13</f>
        <v>14</v>
      </c>
      <c r="N19" s="141"/>
      <c r="O19" s="145"/>
      <c r="P19" s="146"/>
      <c r="Q19" s="143"/>
      <c r="R19" s="143"/>
      <c r="S19" s="144" t="n">
        <f aca="false">'Pupilles (calculs)'!AA13</f>
        <v>0</v>
      </c>
      <c r="T19" s="147"/>
      <c r="U19" s="81"/>
      <c r="V19" s="146" t="s">
        <v>258</v>
      </c>
      <c r="W19" s="143"/>
      <c r="X19" s="144" t="n">
        <f aca="false">'Pupilles (calculs)'!AF13</f>
        <v>16</v>
      </c>
      <c r="Y19" s="81"/>
      <c r="Z19" s="82"/>
      <c r="AA19" s="148"/>
      <c r="AB19" s="149"/>
      <c r="AC19" s="150"/>
      <c r="AD19" s="151" t="n">
        <f aca="false">'Pupilles (calculs)'!AU13</f>
        <v>16</v>
      </c>
      <c r="AE19" s="151" t="n">
        <f aca="false">'Pupilles (calculs)'!AV13</f>
        <v>16</v>
      </c>
      <c r="AF19" s="51" t="n">
        <v>5</v>
      </c>
      <c r="AG19" s="51" t="n">
        <v>16</v>
      </c>
      <c r="AH19" s="152" t="n">
        <f aca="false">IF(ISERROR(VLOOKUP(AE19,$AF$15:$AG$44,2,1))," ",VLOOKUP(AE19,$AF$15:$AG$44,2,1))</f>
        <v>10</v>
      </c>
      <c r="AI19" s="87"/>
    </row>
    <row r="20" customFormat="false" ht="14.15" hidden="false" customHeight="false" outlineLevel="0" collapsed="false">
      <c r="A20" s="121" t="n">
        <v>20</v>
      </c>
      <c r="B20" s="137" t="n">
        <v>55789720</v>
      </c>
      <c r="C20" s="138" t="str">
        <f aca="false">IF(B20&lt;&gt;0,VLOOKUP(B20,'Liste des licenciés'!$B$13:$G$355,2,0)," ")</f>
        <v>GAUTHIER</v>
      </c>
      <c r="D20" s="138" t="str">
        <f aca="false">IF(B20&lt;&gt;0,VLOOKUP(B20,'Liste des licenciés'!$B$13:$G$355,3,0)," ")</f>
        <v>Ancelin</v>
      </c>
      <c r="E20" s="139" t="str">
        <f aca="false">IF(B20&lt;&gt;0,VLOOKUP(B20,'Liste des licenciés'!$B$13:$G$355,4,0)," ")</f>
        <v>VC Montcellien</v>
      </c>
      <c r="F20" s="140" t="str">
        <f aca="false">IF(B20&lt;&gt;0,VLOOKUP(B20,'Liste des licenciés'!$B$13:$G$355,6,0)," ")</f>
        <v>(3)-Pup</v>
      </c>
      <c r="G20" s="141"/>
      <c r="H20" s="142"/>
      <c r="I20" s="143" t="s">
        <v>259</v>
      </c>
      <c r="J20" s="143"/>
      <c r="K20" s="143"/>
      <c r="L20" s="138" t="str">
        <f aca="false">'Pupilles (calculs)'!R14</f>
        <v>13:00:00 </v>
      </c>
      <c r="M20" s="144" t="n">
        <f aca="false">'Pupilles (calculs)'!T14</f>
        <v>13</v>
      </c>
      <c r="N20" s="141"/>
      <c r="O20" s="145"/>
      <c r="P20" s="146"/>
      <c r="Q20" s="143"/>
      <c r="R20" s="143"/>
      <c r="S20" s="144" t="n">
        <f aca="false">'Pupilles (calculs)'!AA14</f>
        <v>0</v>
      </c>
      <c r="T20" s="147"/>
      <c r="U20" s="81"/>
      <c r="V20" s="146" t="s">
        <v>257</v>
      </c>
      <c r="W20" s="143"/>
      <c r="X20" s="144" t="n">
        <f aca="false">'Pupilles (calculs)'!AF14</f>
        <v>14</v>
      </c>
      <c r="Y20" s="81"/>
      <c r="Z20" s="82"/>
      <c r="AA20" s="148"/>
      <c r="AB20" s="149"/>
      <c r="AC20" s="150"/>
      <c r="AD20" s="151" t="n">
        <f aca="false">'Pupilles (calculs)'!AU14</f>
        <v>14</v>
      </c>
      <c r="AE20" s="151" t="n">
        <f aca="false">'Pupilles (calculs)'!AV14</f>
        <v>15</v>
      </c>
      <c r="AF20" s="51" t="n">
        <v>6</v>
      </c>
      <c r="AG20" s="51" t="n">
        <v>15</v>
      </c>
      <c r="AH20" s="152" t="n">
        <f aca="false">IF(ISERROR(VLOOKUP(AE20,$AF$15:$AG$44,2,1))," ",VLOOKUP(AE20,$AF$15:$AG$44,2,1))</f>
        <v>10</v>
      </c>
      <c r="AI20" s="87"/>
    </row>
    <row r="21" customFormat="false" ht="14.15" hidden="false" customHeight="false" outlineLevel="0" collapsed="false">
      <c r="A21" s="121" t="n">
        <v>21</v>
      </c>
      <c r="B21" s="137" t="n">
        <v>55760663</v>
      </c>
      <c r="C21" s="138" t="str">
        <f aca="false">IF(B21&lt;&gt;0,VLOOKUP(B21,'Liste des licenciés'!$B$13:$G$355,2,0)," ")</f>
        <v>GRILLOT</v>
      </c>
      <c r="D21" s="138" t="str">
        <f aca="false">IF(B21&lt;&gt;0,VLOOKUP(B21,'Liste des licenciés'!$B$13:$G$355,3,0)," ")</f>
        <v>Ilaria</v>
      </c>
      <c r="E21" s="139" t="str">
        <f aca="false">IF(B21&lt;&gt;0,VLOOKUP(B21,'Liste des licenciés'!$B$13:$G$355,4,0)," ")</f>
        <v>AC Verdunoise</v>
      </c>
      <c r="F21" s="140" t="str">
        <f aca="false">IF(B21&lt;&gt;0,VLOOKUP(B21,'Liste des licenciés'!$B$13:$G$355,6,0)," ")</f>
        <v>(3)-Pup</v>
      </c>
      <c r="G21" s="141"/>
      <c r="H21" s="142"/>
      <c r="I21" s="143" t="s">
        <v>258</v>
      </c>
      <c r="J21" s="143"/>
      <c r="K21" s="143"/>
      <c r="L21" s="138" t="str">
        <f aca="false">'Pupilles (calculs)'!R15</f>
        <v>16:00:00 </v>
      </c>
      <c r="M21" s="144" t="n">
        <f aca="false">'Pupilles (calculs)'!T15</f>
        <v>16</v>
      </c>
      <c r="N21" s="141"/>
      <c r="O21" s="145"/>
      <c r="P21" s="146"/>
      <c r="Q21" s="143"/>
      <c r="R21" s="143"/>
      <c r="S21" s="144" t="n">
        <f aca="false">'Pupilles (calculs)'!AA15</f>
        <v>0</v>
      </c>
      <c r="T21" s="147"/>
      <c r="U21" s="81"/>
      <c r="V21" s="146" t="s">
        <v>260</v>
      </c>
      <c r="W21" s="143"/>
      <c r="X21" s="144" t="n">
        <f aca="false">'Pupilles (calculs)'!AF15</f>
        <v>10</v>
      </c>
      <c r="Y21" s="81"/>
      <c r="Z21" s="82"/>
      <c r="AA21" s="148"/>
      <c r="AB21" s="149"/>
      <c r="AC21" s="150"/>
      <c r="AD21" s="151" t="n">
        <f aca="false">'Pupilles (calculs)'!AU15</f>
        <v>13</v>
      </c>
      <c r="AE21" s="151" t="n">
        <f aca="false">'Pupilles (calculs)'!AV15</f>
        <v>13</v>
      </c>
      <c r="AF21" s="51" t="n">
        <v>7</v>
      </c>
      <c r="AG21" s="51" t="n">
        <v>14</v>
      </c>
      <c r="AH21" s="152" t="n">
        <f aca="false">IF(ISERROR(VLOOKUP(AE21,$AF$15:$AG$44,2,1))," ",VLOOKUP(AE21,$AF$15:$AG$44,2,1))</f>
        <v>10</v>
      </c>
      <c r="AI21" s="87"/>
    </row>
    <row r="22" customFormat="false" ht="14.15" hidden="false" customHeight="false" outlineLevel="0" collapsed="false">
      <c r="A22" s="121" t="n">
        <v>22</v>
      </c>
      <c r="B22" s="137" t="n">
        <v>889545</v>
      </c>
      <c r="C22" s="138" t="str">
        <f aca="false">IF(B22&lt;&gt;0,VLOOKUP(B22,'Liste des licenciés'!$B$13:$G$355,2,0)," ")</f>
        <v>GUICHARD</v>
      </c>
      <c r="D22" s="138" t="str">
        <f aca="false">IF(B22&lt;&gt;0,VLOOKUP(B22,'Liste des licenciés'!$B$13:$G$355,3,0)," ")</f>
        <v>Guillaume</v>
      </c>
      <c r="E22" s="139" t="str">
        <f aca="false">IF(B22&lt;&gt;0,VLOOKUP(B22,'Liste des licenciés'!$B$13:$G$355,4,0)," ")</f>
        <v>VC Louhannais</v>
      </c>
      <c r="F22" s="140" t="str">
        <f aca="false">IF(B22&lt;&gt;0,VLOOKUP(B22,'Liste des licenciés'!$B$13:$G$355,6,0)," ")</f>
        <v>(3)-Pup</v>
      </c>
      <c r="G22" s="141"/>
      <c r="H22" s="142"/>
      <c r="I22" s="143" t="s">
        <v>230</v>
      </c>
      <c r="J22" s="143"/>
      <c r="K22" s="143"/>
      <c r="L22" s="138" t="str">
        <f aca="false">'Pupilles (calculs)'!R16</f>
        <v>04:00:00 </v>
      </c>
      <c r="M22" s="144" t="n">
        <f aca="false">'Pupilles (calculs)'!T16</f>
        <v>4</v>
      </c>
      <c r="N22" s="141"/>
      <c r="O22" s="145"/>
      <c r="P22" s="146"/>
      <c r="Q22" s="143"/>
      <c r="R22" s="143"/>
      <c r="S22" s="144" t="n">
        <f aca="false">'Pupilles (calculs)'!AA16</f>
        <v>0</v>
      </c>
      <c r="T22" s="147"/>
      <c r="U22" s="81"/>
      <c r="V22" s="146" t="s">
        <v>236</v>
      </c>
      <c r="W22" s="143"/>
      <c r="X22" s="144" t="n">
        <f aca="false">'Pupilles (calculs)'!AF16</f>
        <v>6</v>
      </c>
      <c r="Y22" s="81"/>
      <c r="Z22" s="82"/>
      <c r="AA22" s="148"/>
      <c r="AB22" s="149"/>
      <c r="AC22" s="150"/>
      <c r="AD22" s="151" t="n">
        <f aca="false">'Pupilles (calculs)'!AU16</f>
        <v>4</v>
      </c>
      <c r="AE22" s="151" t="n">
        <f aca="false">'Pupilles (calculs)'!AV16</f>
        <v>4</v>
      </c>
      <c r="AF22" s="51" t="n">
        <v>8</v>
      </c>
      <c r="AG22" s="51" t="n">
        <v>13</v>
      </c>
      <c r="AH22" s="152" t="n">
        <f aca="false">IF(ISERROR(VLOOKUP(AE22,$AF$15:$AG$44,2,1))," ",VLOOKUP(AE22,$AF$15:$AG$44,2,1))</f>
        <v>17</v>
      </c>
      <c r="AI22" s="87"/>
    </row>
    <row r="23" customFormat="false" ht="14.15" hidden="false" customHeight="false" outlineLevel="0" collapsed="false">
      <c r="A23" s="121" t="n">
        <v>23</v>
      </c>
      <c r="B23" s="137" t="n">
        <v>55658996</v>
      </c>
      <c r="C23" s="138" t="str">
        <f aca="false">IF(B23&lt;&gt;0,VLOOKUP(B23,'Liste des licenciés'!$B$13:$G$355,2,0)," ")</f>
        <v>HEBERT</v>
      </c>
      <c r="D23" s="138" t="str">
        <f aca="false">IF(B23&lt;&gt;0,VLOOKUP(B23,'Liste des licenciés'!$B$13:$G$355,3,0)," ")</f>
        <v>Loucyan</v>
      </c>
      <c r="E23" s="139" t="str">
        <f aca="false">IF(B23&lt;&gt;0,VLOOKUP(B23,'Liste des licenciés'!$B$13:$G$355,4,0)," ")</f>
        <v>Ecuisses VSP</v>
      </c>
      <c r="F23" s="140" t="str">
        <f aca="false">IF(B23&lt;&gt;0,VLOOKUP(B23,'Liste des licenciés'!$B$13:$G$355,6,0)," ")</f>
        <v>(3)-Pup</v>
      </c>
      <c r="G23" s="141"/>
      <c r="H23" s="142"/>
      <c r="I23" s="143" t="s">
        <v>236</v>
      </c>
      <c r="J23" s="143"/>
      <c r="K23" s="143"/>
      <c r="L23" s="138" t="str">
        <f aca="false">'Pupilles (calculs)'!R17</f>
        <v>06:00:00 </v>
      </c>
      <c r="M23" s="144" t="n">
        <f aca="false">'Pupilles (calculs)'!T17</f>
        <v>6</v>
      </c>
      <c r="N23" s="141"/>
      <c r="O23" s="145"/>
      <c r="P23" s="146"/>
      <c r="Q23" s="143"/>
      <c r="R23" s="143"/>
      <c r="S23" s="144" t="n">
        <f aca="false">'Pupilles (calculs)'!AA17</f>
        <v>0</v>
      </c>
      <c r="T23" s="147"/>
      <c r="U23" s="81"/>
      <c r="V23" s="146" t="s">
        <v>230</v>
      </c>
      <c r="W23" s="143"/>
      <c r="X23" s="144" t="n">
        <f aca="false">'Pupilles (calculs)'!AF17</f>
        <v>4</v>
      </c>
      <c r="Y23" s="81"/>
      <c r="Z23" s="82"/>
      <c r="AA23" s="148"/>
      <c r="AB23" s="149"/>
      <c r="AC23" s="150"/>
      <c r="AD23" s="151" t="n">
        <f aca="false">'Pupilles (calculs)'!AU17</f>
        <v>4</v>
      </c>
      <c r="AE23" s="151" t="n">
        <f aca="false">'Pupilles (calculs)'!AV17</f>
        <v>5</v>
      </c>
      <c r="AF23" s="51" t="n">
        <v>9</v>
      </c>
      <c r="AG23" s="51" t="n">
        <v>12</v>
      </c>
      <c r="AH23" s="152" t="n">
        <f aca="false">IF(ISERROR(VLOOKUP(AE23,$AF$15:$AG$44,2,1))," ",VLOOKUP(AE23,$AF$15:$AG$44,2,1))</f>
        <v>16</v>
      </c>
      <c r="AI23" s="87"/>
    </row>
    <row r="24" customFormat="false" ht="14.15" hidden="false" customHeight="false" outlineLevel="0" collapsed="false">
      <c r="A24" s="121" t="n">
        <v>24</v>
      </c>
      <c r="B24" s="137" t="n">
        <v>853315</v>
      </c>
      <c r="C24" s="138" t="str">
        <f aca="false">IF(B24&lt;&gt;0,VLOOKUP(B24,'Liste des licenciés'!$B$13:$G$355,2,0)," ")</f>
        <v>LONJARET</v>
      </c>
      <c r="D24" s="138" t="str">
        <f aca="false">IF(B24&lt;&gt;0,VLOOKUP(B24,'Liste des licenciés'!$B$13:$G$355,3,0)," ")</f>
        <v>Louis</v>
      </c>
      <c r="E24" s="139" t="str">
        <f aca="false">IF(B24&lt;&gt;0,VLOOKUP(B24,'Liste des licenciés'!$B$13:$G$355,4,0)," ")</f>
        <v>CC San Martinois</v>
      </c>
      <c r="F24" s="140" t="str">
        <f aca="false">IF(B24&lt;&gt;0,VLOOKUP(B24,'Liste des licenciés'!$B$13:$G$355,6,0)," ")</f>
        <v>(3)-Pup</v>
      </c>
      <c r="G24" s="141"/>
      <c r="H24" s="142"/>
      <c r="I24" s="143" t="s">
        <v>261</v>
      </c>
      <c r="J24" s="143"/>
      <c r="K24" s="143"/>
      <c r="L24" s="138" t="str">
        <f aca="false">'Pupilles (calculs)'!R18</f>
        <v>11:00:00 </v>
      </c>
      <c r="M24" s="144" t="n">
        <f aca="false">'Pupilles (calculs)'!T18</f>
        <v>11</v>
      </c>
      <c r="N24" s="141"/>
      <c r="O24" s="145"/>
      <c r="P24" s="146"/>
      <c r="Q24" s="143"/>
      <c r="R24" s="143"/>
      <c r="S24" s="144" t="n">
        <f aca="false">'Pupilles (calculs)'!AA18</f>
        <v>0</v>
      </c>
      <c r="T24" s="147"/>
      <c r="U24" s="81"/>
      <c r="V24" s="146" t="s">
        <v>261</v>
      </c>
      <c r="W24" s="143"/>
      <c r="X24" s="144" t="n">
        <f aca="false">'Pupilles (calculs)'!AF18</f>
        <v>11</v>
      </c>
      <c r="Y24" s="81"/>
      <c r="Z24" s="82"/>
      <c r="AA24" s="148"/>
      <c r="AB24" s="149"/>
      <c r="AC24" s="150"/>
      <c r="AD24" s="151" t="n">
        <f aca="false">'Pupilles (calculs)'!AU18</f>
        <v>11</v>
      </c>
      <c r="AE24" s="151" t="n">
        <f aca="false">'Pupilles (calculs)'!AV18</f>
        <v>11</v>
      </c>
      <c r="AF24" s="51" t="n">
        <v>10</v>
      </c>
      <c r="AG24" s="51" t="n">
        <v>11</v>
      </c>
      <c r="AH24" s="152" t="n">
        <f aca="false">IF(ISERROR(VLOOKUP(AE24,$AF$15:$AG$44,2,1))," ",VLOOKUP(AE24,$AF$15:$AG$44,2,1))</f>
        <v>10</v>
      </c>
      <c r="AI24" s="87"/>
    </row>
    <row r="25" customFormat="false" ht="14.15" hidden="false" customHeight="false" outlineLevel="0" collapsed="false">
      <c r="A25" s="121" t="n">
        <v>25</v>
      </c>
      <c r="B25" s="137" t="n">
        <v>857902</v>
      </c>
      <c r="C25" s="138" t="str">
        <f aca="false">IF(B25&lt;&gt;0,VLOOKUP(B25,'Liste des licenciés'!$B$13:$G$355,2,0)," ")</f>
        <v>MOREAU</v>
      </c>
      <c r="D25" s="138" t="str">
        <f aca="false">IF(B25&lt;&gt;0,VLOOKUP(B25,'Liste des licenciés'!$B$13:$G$355,3,0)," ")</f>
        <v>Aristide</v>
      </c>
      <c r="E25" s="139" t="str">
        <f aca="false">IF(B25&lt;&gt;0,VLOOKUP(B25,'Liste des licenciés'!$B$13:$G$355,4,0)," ")</f>
        <v>VC Montcellien</v>
      </c>
      <c r="F25" s="140" t="str">
        <f aca="false">IF(B25&lt;&gt;0,VLOOKUP(B25,'Liste des licenciés'!$B$13:$G$355,6,0)," ")</f>
        <v>(3)-Pup</v>
      </c>
      <c r="G25" s="141"/>
      <c r="H25" s="142"/>
      <c r="I25" s="143" t="s">
        <v>233</v>
      </c>
      <c r="J25" s="143"/>
      <c r="K25" s="143"/>
      <c r="L25" s="138" t="str">
        <f aca="false">'Pupilles (calculs)'!R19</f>
        <v>02:00:00 </v>
      </c>
      <c r="M25" s="144" t="n">
        <f aca="false">'Pupilles (calculs)'!T19</f>
        <v>2</v>
      </c>
      <c r="N25" s="141"/>
      <c r="O25" s="145"/>
      <c r="P25" s="146"/>
      <c r="Q25" s="143"/>
      <c r="R25" s="143"/>
      <c r="S25" s="144" t="n">
        <f aca="false">'Pupilles (calculs)'!AA19</f>
        <v>0</v>
      </c>
      <c r="T25" s="147"/>
      <c r="U25" s="81"/>
      <c r="V25" s="146" t="s">
        <v>233</v>
      </c>
      <c r="W25" s="143"/>
      <c r="X25" s="144" t="n">
        <f aca="false">'Pupilles (calculs)'!AF19</f>
        <v>2</v>
      </c>
      <c r="Y25" s="81"/>
      <c r="Z25" s="82"/>
      <c r="AA25" s="148"/>
      <c r="AB25" s="149"/>
      <c r="AC25" s="150"/>
      <c r="AD25" s="151" t="n">
        <f aca="false">'Pupilles (calculs)'!AU19</f>
        <v>2</v>
      </c>
      <c r="AE25" s="151" t="n">
        <f aca="false">'Pupilles (calculs)'!AV19</f>
        <v>2</v>
      </c>
      <c r="AF25" s="51" t="n">
        <v>11</v>
      </c>
      <c r="AG25" s="51" t="n">
        <v>10</v>
      </c>
      <c r="AH25" s="152" t="n">
        <f aca="false">IF(ISERROR(VLOOKUP(AE25,$AF$15:$AG$44,2,1))," ",VLOOKUP(AE25,$AF$15:$AG$44,2,1))</f>
        <v>19</v>
      </c>
      <c r="AI25" s="87"/>
    </row>
    <row r="26" customFormat="false" ht="14.15" hidden="false" customHeight="false" outlineLevel="0" collapsed="false">
      <c r="A26" s="121" t="n">
        <v>26</v>
      </c>
      <c r="B26" s="137" t="n">
        <v>55794368</v>
      </c>
      <c r="C26" s="138" t="str">
        <f aca="false">IF(B26&lt;&gt;0,VLOOKUP(B26,'Liste des licenciés'!$B$13:$G$355,2,0)," ")</f>
        <v>MORNAT</v>
      </c>
      <c r="D26" s="138" t="str">
        <f aca="false">IF(B26&lt;&gt;0,VLOOKUP(B26,'Liste des licenciés'!$B$13:$G$355,3,0)," ")</f>
        <v>Mathilde</v>
      </c>
      <c r="E26" s="139" t="str">
        <f aca="false">IF(B26&lt;&gt;0,VLOOKUP(B26,'Liste des licenciés'!$B$13:$G$355,4,0)," ")</f>
        <v>VS Joncynois</v>
      </c>
      <c r="F26" s="140" t="str">
        <f aca="false">IF(B26&lt;&gt;0,VLOOKUP(B26,'Liste des licenciés'!$B$13:$G$355,6,0)," ")</f>
        <v>(3)-Pup</v>
      </c>
      <c r="G26" s="141"/>
      <c r="H26" s="142"/>
      <c r="I26" s="143" t="s">
        <v>262</v>
      </c>
      <c r="J26" s="143"/>
      <c r="K26" s="143"/>
      <c r="L26" s="138" t="str">
        <f aca="false">'Pupilles (calculs)'!R20</f>
        <v>17:00:00 </v>
      </c>
      <c r="M26" s="144" t="n">
        <f aca="false">'Pupilles (calculs)'!T20</f>
        <v>17</v>
      </c>
      <c r="N26" s="141"/>
      <c r="O26" s="145"/>
      <c r="P26" s="146"/>
      <c r="Q26" s="143"/>
      <c r="R26" s="143"/>
      <c r="S26" s="144" t="n">
        <f aca="false">'Pupilles (calculs)'!AA20</f>
        <v>0</v>
      </c>
      <c r="T26" s="147"/>
      <c r="U26" s="81"/>
      <c r="V26" s="146" t="s">
        <v>262</v>
      </c>
      <c r="W26" s="143"/>
      <c r="X26" s="144" t="n">
        <f aca="false">'Pupilles (calculs)'!AF20</f>
        <v>17</v>
      </c>
      <c r="Y26" s="81"/>
      <c r="Z26" s="82"/>
      <c r="AA26" s="148"/>
      <c r="AB26" s="149"/>
      <c r="AC26" s="150"/>
      <c r="AD26" s="151" t="n">
        <f aca="false">'Pupilles (calculs)'!AU20</f>
        <v>17</v>
      </c>
      <c r="AE26" s="151" t="n">
        <f aca="false">'Pupilles (calculs)'!AV20</f>
        <v>17</v>
      </c>
      <c r="AF26" s="51" t="n">
        <v>12</v>
      </c>
      <c r="AG26" s="51" t="n">
        <v>10</v>
      </c>
      <c r="AH26" s="152" t="n">
        <f aca="false">IF(ISERROR(VLOOKUP(AE26,$AF$15:$AG$44,2,1))," ",VLOOKUP(AE26,$AF$15:$AG$44,2,1))</f>
        <v>10</v>
      </c>
      <c r="AI26" s="87"/>
    </row>
    <row r="27" customFormat="false" ht="14.15" hidden="false" customHeight="false" outlineLevel="0" collapsed="false">
      <c r="A27" s="121" t="n">
        <v>27</v>
      </c>
      <c r="B27" s="137" t="n">
        <v>857527</v>
      </c>
      <c r="C27" s="138" t="str">
        <f aca="false">IF(B27&lt;&gt;0,VLOOKUP(B27,'Liste des licenciés'!$B$13:$G$355,2,0)," ")</f>
        <v>NUGUE</v>
      </c>
      <c r="D27" s="138" t="str">
        <f aca="false">IF(B27&lt;&gt;0,VLOOKUP(B27,'Liste des licenciés'!$B$13:$G$355,3,0)," ")</f>
        <v>Julian</v>
      </c>
      <c r="E27" s="139" t="str">
        <f aca="false">IF(B27&lt;&gt;0,VLOOKUP(B27,'Liste des licenciés'!$B$13:$G$355,4,0)," ")</f>
        <v>VC Charollais</v>
      </c>
      <c r="F27" s="140" t="str">
        <f aca="false">IF(B27&lt;&gt;0,VLOOKUP(B27,'Liste des licenciés'!$B$13:$G$355,6,0)," ")</f>
        <v>(3)-Pup</v>
      </c>
      <c r="G27" s="141"/>
      <c r="H27" s="142"/>
      <c r="I27" s="143" t="s">
        <v>232</v>
      </c>
      <c r="J27" s="143"/>
      <c r="K27" s="143"/>
      <c r="L27" s="138" t="str">
        <f aca="false">'Pupilles (calculs)'!R21</f>
        <v>08:00:00 </v>
      </c>
      <c r="M27" s="144" t="n">
        <f aca="false">'Pupilles (calculs)'!T21</f>
        <v>8</v>
      </c>
      <c r="N27" s="141"/>
      <c r="O27" s="145"/>
      <c r="P27" s="146"/>
      <c r="Q27" s="143"/>
      <c r="R27" s="143"/>
      <c r="S27" s="144" t="n">
        <f aca="false">'Pupilles (calculs)'!AA21</f>
        <v>0</v>
      </c>
      <c r="T27" s="147"/>
      <c r="U27" s="81"/>
      <c r="V27" s="146" t="s">
        <v>259</v>
      </c>
      <c r="W27" s="143"/>
      <c r="X27" s="144" t="n">
        <f aca="false">'Pupilles (calculs)'!AF21</f>
        <v>13</v>
      </c>
      <c r="Y27" s="81"/>
      <c r="Z27" s="82"/>
      <c r="AA27" s="148"/>
      <c r="AB27" s="149"/>
      <c r="AC27" s="150"/>
      <c r="AD27" s="151" t="n">
        <f aca="false">'Pupilles (calculs)'!AU21</f>
        <v>9</v>
      </c>
      <c r="AE27" s="151" t="n">
        <f aca="false">'Pupilles (calculs)'!AV21</f>
        <v>9</v>
      </c>
      <c r="AF27" s="51" t="n">
        <v>13</v>
      </c>
      <c r="AG27" s="51" t="n">
        <v>10</v>
      </c>
      <c r="AH27" s="152" t="n">
        <f aca="false">IF(ISERROR(VLOOKUP(AE27,$AF$15:$AG$44,2,1))," ",VLOOKUP(AE27,$AF$15:$AG$44,2,1))</f>
        <v>12</v>
      </c>
      <c r="AI27" s="87"/>
    </row>
    <row r="28" customFormat="false" ht="14.15" hidden="false" customHeight="false" outlineLevel="0" collapsed="false">
      <c r="A28" s="121" t="n">
        <v>28</v>
      </c>
      <c r="B28" s="137" t="n">
        <v>890758</v>
      </c>
      <c r="C28" s="138" t="str">
        <f aca="false">IF(B28&lt;&gt;0,VLOOKUP(B28,'Liste des licenciés'!$B$13:$G$355,2,0)," ")</f>
        <v>PERNOLLET</v>
      </c>
      <c r="D28" s="138" t="str">
        <f aca="false">IF(B28&lt;&gt;0,VLOOKUP(B28,'Liste des licenciés'!$B$13:$G$355,3,0)," ")</f>
        <v>Baptiste</v>
      </c>
      <c r="E28" s="139" t="str">
        <f aca="false">IF(B28&lt;&gt;0,VLOOKUP(B28,'Liste des licenciés'!$B$13:$G$355,4,0)," ")</f>
        <v>CC San Martinois</v>
      </c>
      <c r="F28" s="140" t="str">
        <f aca="false">IF(B28&lt;&gt;0,VLOOKUP(B28,'Liste des licenciés'!$B$13:$G$355,6,0)," ")</f>
        <v>(3)-Pup</v>
      </c>
      <c r="G28" s="141"/>
      <c r="H28" s="142"/>
      <c r="I28" s="143" t="s">
        <v>256</v>
      </c>
      <c r="J28" s="143"/>
      <c r="K28" s="143"/>
      <c r="L28" s="138" t="str">
        <f aca="false">'Pupilles (calculs)'!R22</f>
        <v>15:00:00 </v>
      </c>
      <c r="M28" s="144" t="n">
        <f aca="false">'Pupilles (calculs)'!T22</f>
        <v>15</v>
      </c>
      <c r="N28" s="141"/>
      <c r="O28" s="145"/>
      <c r="P28" s="146"/>
      <c r="Q28" s="143"/>
      <c r="R28" s="143"/>
      <c r="S28" s="144" t="n">
        <f aca="false">'Pupilles (calculs)'!AA22</f>
        <v>0</v>
      </c>
      <c r="T28" s="147"/>
      <c r="U28" s="81"/>
      <c r="V28" s="146" t="s">
        <v>263</v>
      </c>
      <c r="W28" s="143"/>
      <c r="X28" s="144" t="n">
        <f aca="false">'Pupilles (calculs)'!AF22</f>
        <v>9</v>
      </c>
      <c r="Y28" s="81"/>
      <c r="Z28" s="82"/>
      <c r="AA28" s="148"/>
      <c r="AB28" s="149"/>
      <c r="AC28" s="150"/>
      <c r="AD28" s="151" t="n">
        <f aca="false">'Pupilles (calculs)'!AU22</f>
        <v>12</v>
      </c>
      <c r="AE28" s="151" t="n">
        <f aca="false">'Pupilles (calculs)'!AV22</f>
        <v>12</v>
      </c>
      <c r="AF28" s="51" t="n">
        <v>14</v>
      </c>
      <c r="AG28" s="51" t="n">
        <v>10</v>
      </c>
      <c r="AH28" s="152" t="n">
        <f aca="false">IF(ISERROR(VLOOKUP(AE28,$AF$15:$AG$44,2,1))," ",VLOOKUP(AE28,$AF$15:$AG$44,2,1))</f>
        <v>10</v>
      </c>
      <c r="AI28" s="87"/>
    </row>
    <row r="29" customFormat="false" ht="14.15" hidden="false" customHeight="false" outlineLevel="0" collapsed="false">
      <c r="A29" s="121" t="n">
        <v>29</v>
      </c>
      <c r="B29" s="137" t="n">
        <v>890759</v>
      </c>
      <c r="C29" s="138" t="str">
        <f aca="false">IF(B29&lt;&gt;0,VLOOKUP(B29,'Liste des licenciés'!$B$13:$G$355,2,0)," ")</f>
        <v>PERNOLLET</v>
      </c>
      <c r="D29" s="138" t="str">
        <f aca="false">IF(B29&lt;&gt;0,VLOOKUP(B29,'Liste des licenciés'!$B$13:$G$355,3,0)," ")</f>
        <v>Jules</v>
      </c>
      <c r="E29" s="139" t="str">
        <f aca="false">IF(B29&lt;&gt;0,VLOOKUP(B29,'Liste des licenciés'!$B$13:$G$355,4,0)," ")</f>
        <v>CC San Martinois</v>
      </c>
      <c r="F29" s="140" t="str">
        <f aca="false">IF(B29&lt;&gt;0,VLOOKUP(B29,'Liste des licenciés'!$B$13:$G$355,6,0)," ")</f>
        <v>(3)-Pup</v>
      </c>
      <c r="G29" s="141"/>
      <c r="H29" s="142"/>
      <c r="I29" s="143" t="s">
        <v>263</v>
      </c>
      <c r="J29" s="143"/>
      <c r="K29" s="143"/>
      <c r="L29" s="138" t="str">
        <f aca="false">'Pupilles (calculs)'!R23</f>
        <v>09:00:00 </v>
      </c>
      <c r="M29" s="144" t="n">
        <f aca="false">'Pupilles (calculs)'!T23</f>
        <v>9</v>
      </c>
      <c r="N29" s="141"/>
      <c r="O29" s="145"/>
      <c r="P29" s="146"/>
      <c r="Q29" s="143"/>
      <c r="R29" s="143"/>
      <c r="S29" s="144" t="n">
        <f aca="false">'Pupilles (calculs)'!AA23</f>
        <v>0</v>
      </c>
      <c r="T29" s="147"/>
      <c r="U29" s="81"/>
      <c r="V29" s="146" t="s">
        <v>255</v>
      </c>
      <c r="W29" s="143"/>
      <c r="X29" s="144" t="n">
        <f aca="false">'Pupilles (calculs)'!AF23</f>
        <v>12</v>
      </c>
      <c r="Y29" s="81"/>
      <c r="Z29" s="82"/>
      <c r="AA29" s="148"/>
      <c r="AB29" s="149"/>
      <c r="AC29" s="150"/>
      <c r="AD29" s="151" t="n">
        <f aca="false">'Pupilles (calculs)'!AU23</f>
        <v>9</v>
      </c>
      <c r="AE29" s="151" t="n">
        <f aca="false">'Pupilles (calculs)'!AV23</f>
        <v>10</v>
      </c>
      <c r="AF29" s="51" t="n">
        <v>15</v>
      </c>
      <c r="AG29" s="51" t="n">
        <v>10</v>
      </c>
      <c r="AH29" s="152" t="n">
        <f aca="false">IF(ISERROR(VLOOKUP(AE29,$AF$15:$AG$44,2,1))," ",VLOOKUP(AE29,$AF$15:$AG$44,2,1))</f>
        <v>11</v>
      </c>
      <c r="AI29" s="87"/>
    </row>
    <row r="30" customFormat="false" ht="14.15" hidden="false" customHeight="false" outlineLevel="0" collapsed="false">
      <c r="A30" s="121" t="n">
        <v>30</v>
      </c>
      <c r="B30" s="242"/>
      <c r="C30" s="138" t="s">
        <v>264</v>
      </c>
      <c r="D30" s="138" t="s">
        <v>265</v>
      </c>
      <c r="E30" s="139" t="s">
        <v>21</v>
      </c>
      <c r="F30" s="140" t="str">
        <f aca="false">IF(B30&lt;&gt;0,VLOOKUP(B30,'Liste des licenciés'!$B$13:$G$355,6,0)," ")</f>
        <v> </v>
      </c>
      <c r="G30" s="141"/>
      <c r="H30" s="142"/>
      <c r="I30" s="143" t="s">
        <v>229</v>
      </c>
      <c r="J30" s="143"/>
      <c r="K30" s="143"/>
      <c r="L30" s="138" t="str">
        <f aca="false">'Pupilles (calculs)'!R24</f>
        <v>05:00:00 </v>
      </c>
      <c r="M30" s="144" t="n">
        <f aca="false">'Pupilles (calculs)'!T24</f>
        <v>5</v>
      </c>
      <c r="N30" s="141"/>
      <c r="O30" s="145"/>
      <c r="P30" s="146"/>
      <c r="Q30" s="143"/>
      <c r="R30" s="143"/>
      <c r="S30" s="144" t="n">
        <f aca="false">'Pupilles (calculs)'!AA24</f>
        <v>0</v>
      </c>
      <c r="T30" s="147"/>
      <c r="U30" s="81"/>
      <c r="V30" s="146" t="s">
        <v>231</v>
      </c>
      <c r="W30" s="143"/>
      <c r="X30" s="144" t="n">
        <f aca="false">'Pupilles (calculs)'!AF24</f>
        <v>7</v>
      </c>
      <c r="Y30" s="81"/>
      <c r="Z30" s="82"/>
      <c r="AA30" s="148"/>
      <c r="AB30" s="149"/>
      <c r="AC30" s="150"/>
      <c r="AD30" s="151" t="n">
        <f aca="false">'Pupilles (calculs)'!AU24</f>
        <v>6</v>
      </c>
      <c r="AE30" s="151" t="n">
        <f aca="false">'Pupilles (calculs)'!AV24</f>
        <v>6</v>
      </c>
      <c r="AF30" s="51" t="n">
        <v>16</v>
      </c>
      <c r="AG30" s="51" t="n">
        <v>10</v>
      </c>
      <c r="AH30" s="152" t="n">
        <f aca="false">IF(ISERROR(VLOOKUP(AE30,$AF$15:$AG$44,2,1))," ",VLOOKUP(AE30,$AF$15:$AG$44,2,1))</f>
        <v>15</v>
      </c>
      <c r="AI30" s="87"/>
    </row>
    <row r="31" customFormat="false" ht="14.15" hidden="false" customHeight="false" outlineLevel="0" collapsed="false">
      <c r="A31" s="121" t="n">
        <v>31</v>
      </c>
      <c r="B31" s="137" t="n">
        <v>891944</v>
      </c>
      <c r="C31" s="138" t="str">
        <f aca="false">IF(B31&lt;&gt;0,VLOOKUP(B31,'Liste des licenciés'!$B$13:$G$355,2,0)," ")</f>
        <v>PHILIPPOT</v>
      </c>
      <c r="D31" s="138" t="str">
        <f aca="false">IF(B31&lt;&gt;0,VLOOKUP(B31,'Liste des licenciés'!$B$13:$G$355,3,0)," ")</f>
        <v>Maé</v>
      </c>
      <c r="E31" s="139" t="str">
        <f aca="false">IF(B31&lt;&gt;0,VLOOKUP(B31,'Liste des licenciés'!$B$13:$G$355,4,0)," ")</f>
        <v>Ecuisses VSP</v>
      </c>
      <c r="F31" s="140" t="str">
        <f aca="false">IF(B31&lt;&gt;0,VLOOKUP(B31,'Liste des licenciés'!$B$13:$G$355,6,0)," ")</f>
        <v>(3)-Pup</v>
      </c>
      <c r="G31" s="141"/>
      <c r="H31" s="142"/>
      <c r="I31" s="143" t="s">
        <v>266</v>
      </c>
      <c r="J31" s="143"/>
      <c r="K31" s="143"/>
      <c r="L31" s="138" t="str">
        <f aca="false">'Pupilles (calculs)'!R25</f>
        <v>18:00:00 </v>
      </c>
      <c r="M31" s="144" t="n">
        <f aca="false">'Pupilles (calculs)'!T25</f>
        <v>18</v>
      </c>
      <c r="N31" s="141"/>
      <c r="O31" s="145"/>
      <c r="P31" s="146"/>
      <c r="Q31" s="143"/>
      <c r="R31" s="143"/>
      <c r="S31" s="144" t="n">
        <f aca="false">'Pupilles (calculs)'!AA25</f>
        <v>0</v>
      </c>
      <c r="T31" s="147"/>
      <c r="U31" s="81"/>
      <c r="V31" s="146" t="s">
        <v>266</v>
      </c>
      <c r="W31" s="143"/>
      <c r="X31" s="144" t="n">
        <f aca="false">'Pupilles (calculs)'!AF25</f>
        <v>18</v>
      </c>
      <c r="Y31" s="81"/>
      <c r="Z31" s="82"/>
      <c r="AA31" s="148"/>
      <c r="AB31" s="149"/>
      <c r="AC31" s="150"/>
      <c r="AD31" s="151" t="n">
        <f aca="false">'Pupilles (calculs)'!AU25</f>
        <v>18</v>
      </c>
      <c r="AE31" s="151" t="n">
        <f aca="false">'Pupilles (calculs)'!AV25</f>
        <v>18</v>
      </c>
      <c r="AF31" s="51" t="n">
        <v>17</v>
      </c>
      <c r="AG31" s="51" t="n">
        <v>10</v>
      </c>
      <c r="AH31" s="152" t="n">
        <f aca="false">IF(ISERROR(VLOOKUP(AE31,$AF$15:$AG$44,2,1))," ",VLOOKUP(AE31,$AF$15:$AG$44,2,1))</f>
        <v>10</v>
      </c>
      <c r="AI31" s="87"/>
    </row>
    <row r="32" customFormat="false" ht="15" hidden="false" customHeight="false" outlineLevel="0" collapsed="false">
      <c r="A32" s="121" t="n">
        <v>32</v>
      </c>
      <c r="B32" s="153" t="s">
        <v>267</v>
      </c>
      <c r="C32" s="138" t="s">
        <v>268</v>
      </c>
      <c r="D32" s="138" t="s">
        <v>269</v>
      </c>
      <c r="E32" s="139" t="s">
        <v>270</v>
      </c>
      <c r="F32" s="140" t="e">
        <f aca="false">IF(B32&lt;&gt;0,VLOOKUP(B32,'Liste des licenciés'!$B$13:$G$355,6,0)," ")</f>
        <v>#N/A</v>
      </c>
      <c r="G32" s="141"/>
      <c r="H32" s="142"/>
      <c r="I32" s="143" t="s">
        <v>260</v>
      </c>
      <c r="J32" s="143"/>
      <c r="K32" s="143"/>
      <c r="L32" s="138" t="str">
        <f aca="false">'Pupilles (calculs)'!R26</f>
        <v>10:00:00 </v>
      </c>
      <c r="M32" s="144" t="n">
        <f aca="false">'Pupilles (calculs)'!T26</f>
        <v>10</v>
      </c>
      <c r="N32" s="141"/>
      <c r="O32" s="145"/>
      <c r="P32" s="146"/>
      <c r="Q32" s="143"/>
      <c r="R32" s="143"/>
      <c r="S32" s="144" t="n">
        <f aca="false">'Pupilles (calculs)'!AA26</f>
        <v>0</v>
      </c>
      <c r="T32" s="147"/>
      <c r="U32" s="81"/>
      <c r="V32" s="146" t="s">
        <v>232</v>
      </c>
      <c r="W32" s="143"/>
      <c r="X32" s="144" t="n">
        <f aca="false">'Pupilles (calculs)'!AF26</f>
        <v>8</v>
      </c>
      <c r="Y32" s="81"/>
      <c r="Z32" s="82"/>
      <c r="AA32" s="148"/>
      <c r="AB32" s="149"/>
      <c r="AC32" s="150"/>
      <c r="AD32" s="151" t="n">
        <f aca="false">'Pupilles (calculs)'!AU26</f>
        <v>8</v>
      </c>
      <c r="AE32" s="151" t="n">
        <f aca="false">'Pupilles (calculs)'!AV26</f>
        <v>8</v>
      </c>
      <c r="AF32" s="51" t="n">
        <v>18</v>
      </c>
      <c r="AG32" s="51" t="n">
        <v>10</v>
      </c>
      <c r="AH32" s="152" t="n">
        <f aca="false">IF(ISERROR(VLOOKUP(AE32,$AF$15:$AG$44,2,1))," ",VLOOKUP(AE32,$AF$15:$AG$44,2,1))</f>
        <v>13</v>
      </c>
      <c r="AI32" s="87"/>
    </row>
    <row r="33" customFormat="false" ht="15" hidden="false" customHeight="false" outlineLevel="0" collapsed="false">
      <c r="A33" s="121"/>
      <c r="B33" s="153"/>
      <c r="C33" s="138" t="str">
        <f aca="false">IF(B33&lt;&gt;0,VLOOKUP(B33,'Liste des licenciés'!$B$13:$G$355,2,0)," ")</f>
        <v> </v>
      </c>
      <c r="D33" s="138" t="str">
        <f aca="false">IF(B33&lt;&gt;0,VLOOKUP(B33,'Liste des licenciés'!$B$13:$G$355,3,0)," ")</f>
        <v> </v>
      </c>
      <c r="E33" s="139" t="str">
        <f aca="false">IF(B33&lt;&gt;0,VLOOKUP(B33,'Liste des licenciés'!$B$13:$G$355,4,0)," ")</f>
        <v> </v>
      </c>
      <c r="F33" s="140" t="str">
        <f aca="false">IF(B33&lt;&gt;0,VLOOKUP(B33,'Liste des licenciés'!$B$13:$G$355,6,0)," ")</f>
        <v> </v>
      </c>
      <c r="G33" s="141"/>
      <c r="H33" s="142"/>
      <c r="I33" s="143"/>
      <c r="J33" s="143"/>
      <c r="K33" s="143"/>
      <c r="L33" s="138" t="n">
        <f aca="false">'Pupilles (calculs)'!R27</f>
        <v>0</v>
      </c>
      <c r="M33" s="144" t="n">
        <f aca="false">'Pupilles (calculs)'!T27</f>
        <v>0</v>
      </c>
      <c r="N33" s="141"/>
      <c r="O33" s="145"/>
      <c r="P33" s="146"/>
      <c r="Q33" s="143"/>
      <c r="R33" s="143"/>
      <c r="S33" s="144" t="n">
        <f aca="false">'Pupilles (calculs)'!AA27</f>
        <v>0</v>
      </c>
      <c r="T33" s="147"/>
      <c r="U33" s="81"/>
      <c r="V33" s="146"/>
      <c r="W33" s="143"/>
      <c r="X33" s="144" t="n">
        <f aca="false">'Pupilles (calculs)'!AF27</f>
        <v>0</v>
      </c>
      <c r="Y33" s="81"/>
      <c r="Z33" s="82"/>
      <c r="AA33" s="148"/>
      <c r="AB33" s="149"/>
      <c r="AC33" s="150"/>
      <c r="AD33" s="151" t="str">
        <f aca="false">'Pupilles (calculs)'!AU27</f>
        <v/>
      </c>
      <c r="AE33" s="151" t="str">
        <f aca="false">'Pupilles (calculs)'!AV27</f>
        <v/>
      </c>
      <c r="AF33" s="51" t="n">
        <v>19</v>
      </c>
      <c r="AG33" s="51" t="n">
        <v>10</v>
      </c>
      <c r="AH33" s="152" t="str">
        <f aca="false">IF(ISERROR(VLOOKUP(AE33,$AF$15:$AG$44,2,1))," ",VLOOKUP(AE33,$AF$15:$AG$44,2,1))</f>
        <v> </v>
      </c>
      <c r="AI33" s="87"/>
    </row>
    <row r="34" customFormat="false" ht="15" hidden="false" customHeight="false" outlineLevel="0" collapsed="false">
      <c r="A34" s="121"/>
      <c r="B34" s="153"/>
      <c r="C34" s="138" t="str">
        <f aca="false">IF(B34&lt;&gt;0,VLOOKUP(B34,'Liste des licenciés'!$B$13:$G$355,2,0)," ")</f>
        <v> </v>
      </c>
      <c r="D34" s="138" t="str">
        <f aca="false">IF(B34&lt;&gt;0,VLOOKUP(B34,'Liste des licenciés'!$B$13:$G$355,3,0)," ")</f>
        <v> </v>
      </c>
      <c r="E34" s="139" t="str">
        <f aca="false">IF(B34&lt;&gt;0,VLOOKUP(B34,'Liste des licenciés'!$B$13:$G$355,4,0)," ")</f>
        <v> </v>
      </c>
      <c r="F34" s="140" t="str">
        <f aca="false">IF(B34&lt;&gt;0,VLOOKUP(B34,'Liste des licenciés'!$B$13:$G$355,6,0)," ")</f>
        <v> </v>
      </c>
      <c r="G34" s="141"/>
      <c r="H34" s="142"/>
      <c r="I34" s="143"/>
      <c r="J34" s="143"/>
      <c r="K34" s="143"/>
      <c r="L34" s="138" t="n">
        <f aca="false">'Pupilles (calculs)'!R28</f>
        <v>0</v>
      </c>
      <c r="M34" s="144" t="n">
        <f aca="false">'Pupilles (calculs)'!T28</f>
        <v>0</v>
      </c>
      <c r="N34" s="141"/>
      <c r="O34" s="145"/>
      <c r="P34" s="146"/>
      <c r="Q34" s="143"/>
      <c r="R34" s="143"/>
      <c r="S34" s="144" t="n">
        <f aca="false">'Pupilles (calculs)'!AA28</f>
        <v>0</v>
      </c>
      <c r="T34" s="147"/>
      <c r="U34" s="81"/>
      <c r="V34" s="146"/>
      <c r="W34" s="143"/>
      <c r="X34" s="144" t="n">
        <f aca="false">'Pupilles (calculs)'!AF28</f>
        <v>0</v>
      </c>
      <c r="Y34" s="81"/>
      <c r="Z34" s="82"/>
      <c r="AA34" s="148"/>
      <c r="AB34" s="149"/>
      <c r="AC34" s="150"/>
      <c r="AD34" s="151" t="str">
        <f aca="false">'Pupilles (calculs)'!AU28</f>
        <v/>
      </c>
      <c r="AE34" s="151" t="str">
        <f aca="false">'Pupilles (calculs)'!AV28</f>
        <v/>
      </c>
      <c r="AF34" s="51" t="n">
        <v>20</v>
      </c>
      <c r="AG34" s="51" t="n">
        <v>10</v>
      </c>
      <c r="AH34" s="152" t="str">
        <f aca="false">IF(ISERROR(VLOOKUP(AE34,$AF$15:$AG$44,2,1))," ",VLOOKUP(AE34,$AF$15:$AG$44,2,1))</f>
        <v> </v>
      </c>
      <c r="AI34" s="87"/>
    </row>
    <row r="35" customFormat="false" ht="15" hidden="false" customHeight="false" outlineLevel="0" collapsed="false">
      <c r="A35" s="121"/>
      <c r="B35" s="153"/>
      <c r="C35" s="138" t="str">
        <f aca="false">IF(B35&lt;&gt;0,VLOOKUP(B35,'Liste des licenciés'!$B$13:$G$355,2,0)," ")</f>
        <v> </v>
      </c>
      <c r="D35" s="138" t="str">
        <f aca="false">IF(B35&lt;&gt;0,VLOOKUP(B35,'Liste des licenciés'!$B$13:$G$355,3,0)," ")</f>
        <v> </v>
      </c>
      <c r="E35" s="139" t="str">
        <f aca="false">IF(B35&lt;&gt;0,VLOOKUP(B35,'Liste des licenciés'!$B$13:$G$355,4,0)," ")</f>
        <v> </v>
      </c>
      <c r="F35" s="140" t="str">
        <f aca="false">IF(B35&lt;&gt;0,VLOOKUP(B35,'Liste des licenciés'!$B$13:$G$355,6,0)," ")</f>
        <v> </v>
      </c>
      <c r="G35" s="141"/>
      <c r="H35" s="142"/>
      <c r="I35" s="143"/>
      <c r="J35" s="143"/>
      <c r="K35" s="143"/>
      <c r="L35" s="138" t="n">
        <f aca="false">'Pupilles (calculs)'!R29</f>
        <v>0</v>
      </c>
      <c r="M35" s="144" t="n">
        <f aca="false">'Pupilles (calculs)'!T29</f>
        <v>0</v>
      </c>
      <c r="N35" s="141"/>
      <c r="O35" s="145"/>
      <c r="P35" s="146"/>
      <c r="Q35" s="143"/>
      <c r="R35" s="143"/>
      <c r="S35" s="144" t="n">
        <f aca="false">'Pupilles (calculs)'!AA29</f>
        <v>0</v>
      </c>
      <c r="T35" s="147"/>
      <c r="U35" s="81"/>
      <c r="V35" s="146"/>
      <c r="W35" s="143"/>
      <c r="X35" s="144" t="n">
        <f aca="false">'Pupilles (calculs)'!AF29</f>
        <v>0</v>
      </c>
      <c r="Y35" s="81"/>
      <c r="Z35" s="82"/>
      <c r="AA35" s="148"/>
      <c r="AB35" s="149"/>
      <c r="AC35" s="150"/>
      <c r="AD35" s="151" t="str">
        <f aca="false">'Pupilles (calculs)'!AU29</f>
        <v/>
      </c>
      <c r="AE35" s="151" t="str">
        <f aca="false">'Pupilles (calculs)'!AV29</f>
        <v/>
      </c>
      <c r="AF35" s="51" t="n">
        <v>21</v>
      </c>
      <c r="AG35" s="51" t="n">
        <v>10</v>
      </c>
      <c r="AH35" s="152" t="str">
        <f aca="false">IF(ISERROR(VLOOKUP(AE35,$AF$15:$AG$44,2,1))," ",VLOOKUP(AE35,$AF$15:$AG$44,2,1))</f>
        <v> </v>
      </c>
      <c r="AI35" s="87"/>
    </row>
    <row r="36" customFormat="false" ht="15" hidden="false" customHeight="false" outlineLevel="0" collapsed="false">
      <c r="A36" s="121"/>
      <c r="B36" s="153"/>
      <c r="C36" s="138" t="str">
        <f aca="false">IF(B36&lt;&gt;0,VLOOKUP(B36,'Liste des licenciés'!$B$13:$G$355,2,0)," ")</f>
        <v> </v>
      </c>
      <c r="D36" s="138" t="str">
        <f aca="false">IF(B36&lt;&gt;0,VLOOKUP(B36,'Liste des licenciés'!$B$13:$G$355,3,0)," ")</f>
        <v> </v>
      </c>
      <c r="E36" s="139" t="str">
        <f aca="false">IF(B36&lt;&gt;0,VLOOKUP(B36,'Liste des licenciés'!$B$13:$G$355,4,0)," ")</f>
        <v> </v>
      </c>
      <c r="F36" s="140" t="str">
        <f aca="false">IF(B36&lt;&gt;0,VLOOKUP(B36,'Liste des licenciés'!$B$13:$G$355,6,0)," ")</f>
        <v> </v>
      </c>
      <c r="G36" s="141"/>
      <c r="H36" s="142"/>
      <c r="I36" s="143"/>
      <c r="J36" s="143"/>
      <c r="K36" s="143"/>
      <c r="L36" s="138" t="n">
        <f aca="false">'Pupilles (calculs)'!R30</f>
        <v>0</v>
      </c>
      <c r="M36" s="144" t="n">
        <f aca="false">'Pupilles (calculs)'!T30</f>
        <v>0</v>
      </c>
      <c r="N36" s="141"/>
      <c r="O36" s="145"/>
      <c r="P36" s="146"/>
      <c r="Q36" s="143"/>
      <c r="R36" s="143"/>
      <c r="S36" s="144" t="n">
        <f aca="false">'Pupilles (calculs)'!AA30</f>
        <v>0</v>
      </c>
      <c r="T36" s="147"/>
      <c r="U36" s="81"/>
      <c r="V36" s="146"/>
      <c r="W36" s="143"/>
      <c r="X36" s="144" t="n">
        <f aca="false">'Pupilles (calculs)'!AF30</f>
        <v>0</v>
      </c>
      <c r="Y36" s="81"/>
      <c r="Z36" s="82"/>
      <c r="AA36" s="148"/>
      <c r="AB36" s="149"/>
      <c r="AC36" s="150"/>
      <c r="AD36" s="151" t="str">
        <f aca="false">'Pupilles (calculs)'!AU30</f>
        <v/>
      </c>
      <c r="AE36" s="151" t="str">
        <f aca="false">'Pupilles (calculs)'!AV30</f>
        <v/>
      </c>
      <c r="AF36" s="51" t="n">
        <v>22</v>
      </c>
      <c r="AG36" s="51" t="n">
        <v>10</v>
      </c>
      <c r="AH36" s="152" t="str">
        <f aca="false">IF(ISERROR(VLOOKUP(AE36,$AF$15:$AG$44,2,1))," ",VLOOKUP(AE36,$AF$15:$AG$44,2,1))</f>
        <v> </v>
      </c>
      <c r="AI36" s="87"/>
    </row>
    <row r="37" customFormat="false" ht="15" hidden="false" customHeight="false" outlineLevel="0" collapsed="false">
      <c r="A37" s="121"/>
      <c r="B37" s="153"/>
      <c r="C37" s="138" t="str">
        <f aca="false">IF(B37&lt;&gt;0,VLOOKUP(B37,'Liste des licenciés'!$B$13:$G$355,2,0)," ")</f>
        <v> </v>
      </c>
      <c r="D37" s="138" t="str">
        <f aca="false">IF(B37&lt;&gt;0,VLOOKUP(B37,'Liste des licenciés'!$B$13:$G$355,3,0)," ")</f>
        <v> </v>
      </c>
      <c r="E37" s="139" t="str">
        <f aca="false">IF(B37&lt;&gt;0,VLOOKUP(B37,'Liste des licenciés'!$B$13:$G$355,4,0)," ")</f>
        <v> </v>
      </c>
      <c r="F37" s="140" t="str">
        <f aca="false">IF(B37&lt;&gt;0,VLOOKUP(B37,'Liste des licenciés'!$B$13:$G$355,6,0)," ")</f>
        <v> </v>
      </c>
      <c r="G37" s="141"/>
      <c r="H37" s="142"/>
      <c r="I37" s="143"/>
      <c r="J37" s="143"/>
      <c r="K37" s="143"/>
      <c r="L37" s="138" t="n">
        <f aca="false">'Pupilles (calculs)'!R31</f>
        <v>0</v>
      </c>
      <c r="M37" s="144" t="n">
        <f aca="false">'Pupilles (calculs)'!T31</f>
        <v>0</v>
      </c>
      <c r="N37" s="141"/>
      <c r="O37" s="145"/>
      <c r="P37" s="146"/>
      <c r="Q37" s="143"/>
      <c r="R37" s="143"/>
      <c r="S37" s="144" t="n">
        <f aca="false">'Pupilles (calculs)'!AA31</f>
        <v>0</v>
      </c>
      <c r="T37" s="147"/>
      <c r="U37" s="81"/>
      <c r="V37" s="146"/>
      <c r="W37" s="143"/>
      <c r="X37" s="144" t="n">
        <f aca="false">'Pupilles (calculs)'!AF31</f>
        <v>0</v>
      </c>
      <c r="Y37" s="81"/>
      <c r="Z37" s="82"/>
      <c r="AA37" s="148"/>
      <c r="AB37" s="149"/>
      <c r="AC37" s="150"/>
      <c r="AD37" s="151" t="str">
        <f aca="false">'Pupilles (calculs)'!AU31</f>
        <v/>
      </c>
      <c r="AE37" s="151" t="str">
        <f aca="false">'Pupilles (calculs)'!AV31</f>
        <v/>
      </c>
      <c r="AF37" s="51" t="n">
        <v>23</v>
      </c>
      <c r="AG37" s="51" t="n">
        <v>10</v>
      </c>
      <c r="AH37" s="152" t="str">
        <f aca="false">IF(ISERROR(VLOOKUP(AE37,$AF$15:$AG$44,2,1))," ",VLOOKUP(AE37,$AF$15:$AG$44,2,1))</f>
        <v> </v>
      </c>
      <c r="AI37" s="87"/>
    </row>
    <row r="38" customFormat="false" ht="15" hidden="false" customHeight="false" outlineLevel="0" collapsed="false">
      <c r="A38" s="121"/>
      <c r="B38" s="153"/>
      <c r="C38" s="138" t="str">
        <f aca="false">IF(B38&lt;&gt;0,VLOOKUP(B38,'Liste des licenciés'!$B$13:$G$355,2,0)," ")</f>
        <v> </v>
      </c>
      <c r="D38" s="138" t="str">
        <f aca="false">IF(B38&lt;&gt;0,VLOOKUP(B38,'Liste des licenciés'!$B$13:$G$355,3,0)," ")</f>
        <v> </v>
      </c>
      <c r="E38" s="139" t="str">
        <f aca="false">IF(B38&lt;&gt;0,VLOOKUP(B38,'Liste des licenciés'!$B$13:$G$355,4,0)," ")</f>
        <v> </v>
      </c>
      <c r="F38" s="140" t="str">
        <f aca="false">IF(B38&lt;&gt;0,VLOOKUP(B38,'Liste des licenciés'!$B$13:$G$355,6,0)," ")</f>
        <v> </v>
      </c>
      <c r="G38" s="141"/>
      <c r="H38" s="142"/>
      <c r="I38" s="143"/>
      <c r="J38" s="143"/>
      <c r="K38" s="143"/>
      <c r="L38" s="138" t="n">
        <f aca="false">'Pupilles (calculs)'!R32</f>
        <v>0</v>
      </c>
      <c r="M38" s="144" t="n">
        <f aca="false">'Pupilles (calculs)'!T32</f>
        <v>0</v>
      </c>
      <c r="N38" s="141"/>
      <c r="O38" s="145"/>
      <c r="P38" s="146"/>
      <c r="Q38" s="143"/>
      <c r="R38" s="143"/>
      <c r="S38" s="144" t="n">
        <f aca="false">'Pupilles (calculs)'!AA32</f>
        <v>0</v>
      </c>
      <c r="T38" s="147"/>
      <c r="U38" s="81"/>
      <c r="V38" s="146"/>
      <c r="W38" s="143"/>
      <c r="X38" s="144" t="n">
        <f aca="false">'Pupilles (calculs)'!AF32</f>
        <v>0</v>
      </c>
      <c r="Y38" s="81"/>
      <c r="Z38" s="82"/>
      <c r="AA38" s="148"/>
      <c r="AB38" s="149"/>
      <c r="AC38" s="150"/>
      <c r="AD38" s="151" t="str">
        <f aca="false">'Pupilles (calculs)'!AU32</f>
        <v/>
      </c>
      <c r="AE38" s="151" t="str">
        <f aca="false">'Pupilles (calculs)'!AV32</f>
        <v/>
      </c>
      <c r="AF38" s="51" t="n">
        <v>24</v>
      </c>
      <c r="AG38" s="51" t="n">
        <v>10</v>
      </c>
      <c r="AH38" s="152" t="str">
        <f aca="false">IF(ISERROR(VLOOKUP(AE38,$AF$15:$AG$44,2,1))," ",VLOOKUP(AE38,$AF$15:$AG$44,2,1))</f>
        <v> </v>
      </c>
      <c r="AI38" s="87"/>
    </row>
    <row r="39" customFormat="false" ht="15" hidden="false" customHeight="false" outlineLevel="0" collapsed="false">
      <c r="A39" s="121"/>
      <c r="B39" s="153"/>
      <c r="C39" s="138" t="str">
        <f aca="false">IF(B39&lt;&gt;0,VLOOKUP(B39,'Liste des licenciés'!$B$13:$G$355,2,0)," ")</f>
        <v> </v>
      </c>
      <c r="D39" s="138" t="str">
        <f aca="false">IF(B39&lt;&gt;0,VLOOKUP(B39,'Liste des licenciés'!$B$13:$G$355,3,0)," ")</f>
        <v> </v>
      </c>
      <c r="E39" s="139" t="str">
        <f aca="false">IF(B39&lt;&gt;0,VLOOKUP(B39,'Liste des licenciés'!$B$13:$G$355,4,0)," ")</f>
        <v> </v>
      </c>
      <c r="F39" s="140" t="str">
        <f aca="false">IF(B39&lt;&gt;0,VLOOKUP(B39,'Liste des licenciés'!$B$13:$G$355,6,0)," ")</f>
        <v> </v>
      </c>
      <c r="G39" s="141"/>
      <c r="H39" s="142"/>
      <c r="I39" s="143"/>
      <c r="J39" s="143"/>
      <c r="K39" s="143"/>
      <c r="L39" s="138" t="n">
        <f aca="false">'Pupilles (calculs)'!R33</f>
        <v>0</v>
      </c>
      <c r="M39" s="144" t="n">
        <f aca="false">'Pupilles (calculs)'!T33</f>
        <v>0</v>
      </c>
      <c r="N39" s="141"/>
      <c r="O39" s="145"/>
      <c r="P39" s="146"/>
      <c r="Q39" s="143"/>
      <c r="R39" s="143"/>
      <c r="S39" s="144" t="n">
        <f aca="false">'Pupilles (calculs)'!AA33</f>
        <v>0</v>
      </c>
      <c r="T39" s="147"/>
      <c r="U39" s="81"/>
      <c r="V39" s="146"/>
      <c r="W39" s="143"/>
      <c r="X39" s="144" t="n">
        <f aca="false">'Pupilles (calculs)'!AF33</f>
        <v>0</v>
      </c>
      <c r="Y39" s="81"/>
      <c r="Z39" s="82"/>
      <c r="AA39" s="148"/>
      <c r="AB39" s="149"/>
      <c r="AC39" s="150"/>
      <c r="AD39" s="151" t="str">
        <f aca="false">'Pupilles (calculs)'!AU33</f>
        <v/>
      </c>
      <c r="AE39" s="151" t="str">
        <f aca="false">'Pupilles (calculs)'!AV33</f>
        <v/>
      </c>
      <c r="AF39" s="51" t="n">
        <v>25</v>
      </c>
      <c r="AG39" s="51" t="n">
        <v>10</v>
      </c>
      <c r="AH39" s="152" t="str">
        <f aca="false">IF(ISERROR(VLOOKUP(AE39,$AF$15:$AG$44,2,1))," ",VLOOKUP(AE39,$AF$15:$AG$44,2,1))</f>
        <v> </v>
      </c>
      <c r="AI39" s="87"/>
    </row>
    <row r="40" customFormat="false" ht="15" hidden="false" customHeight="false" outlineLevel="0" collapsed="false">
      <c r="A40" s="121"/>
      <c r="B40" s="153"/>
      <c r="C40" s="138" t="str">
        <f aca="false">IF(B40&lt;&gt;0,VLOOKUP(B40,'Liste des licenciés'!$B$13:$G$355,2,0)," ")</f>
        <v> </v>
      </c>
      <c r="D40" s="138" t="str">
        <f aca="false">IF(B40&lt;&gt;0,VLOOKUP(B40,'Liste des licenciés'!$B$13:$G$355,3,0)," ")</f>
        <v> </v>
      </c>
      <c r="E40" s="139" t="str">
        <f aca="false">IF(B40&lt;&gt;0,VLOOKUP(B40,'Liste des licenciés'!$B$13:$G$355,4,0)," ")</f>
        <v> </v>
      </c>
      <c r="F40" s="140" t="str">
        <f aca="false">IF(B40&lt;&gt;0,VLOOKUP(B40,'Liste des licenciés'!$B$13:$G$355,6,0)," ")</f>
        <v> </v>
      </c>
      <c r="G40" s="141"/>
      <c r="H40" s="142"/>
      <c r="I40" s="143"/>
      <c r="J40" s="143"/>
      <c r="K40" s="143"/>
      <c r="L40" s="138" t="n">
        <f aca="false">'Pupilles (calculs)'!R34</f>
        <v>0</v>
      </c>
      <c r="M40" s="144" t="n">
        <f aca="false">'Pupilles (calculs)'!T34</f>
        <v>0</v>
      </c>
      <c r="N40" s="141"/>
      <c r="O40" s="145"/>
      <c r="P40" s="146"/>
      <c r="Q40" s="143"/>
      <c r="R40" s="143"/>
      <c r="S40" s="144" t="n">
        <f aca="false">'Pupilles (calculs)'!AA34</f>
        <v>0</v>
      </c>
      <c r="T40" s="147"/>
      <c r="U40" s="81"/>
      <c r="V40" s="146"/>
      <c r="W40" s="143"/>
      <c r="X40" s="144" t="n">
        <f aca="false">'Pupilles (calculs)'!AF34</f>
        <v>0</v>
      </c>
      <c r="Y40" s="81"/>
      <c r="Z40" s="82"/>
      <c r="AA40" s="148"/>
      <c r="AB40" s="149"/>
      <c r="AC40" s="150"/>
      <c r="AD40" s="151" t="str">
        <f aca="false">'Pupilles (calculs)'!AU34</f>
        <v/>
      </c>
      <c r="AE40" s="151" t="str">
        <f aca="false">'Pupilles (calculs)'!AV34</f>
        <v/>
      </c>
      <c r="AF40" s="51" t="n">
        <v>26</v>
      </c>
      <c r="AG40" s="51" t="n">
        <v>10</v>
      </c>
      <c r="AH40" s="152" t="str">
        <f aca="false">IF(ISERROR(VLOOKUP(AE40,$AF$15:$AG$44,2,1))," ",VLOOKUP(AE40,$AF$15:$AG$44,2,1))</f>
        <v> </v>
      </c>
      <c r="AI40" s="87"/>
    </row>
    <row r="41" customFormat="false" ht="15" hidden="false" customHeight="false" outlineLevel="0" collapsed="false">
      <c r="A41" s="121"/>
      <c r="B41" s="153"/>
      <c r="C41" s="138" t="str">
        <f aca="false">IF(B41&lt;&gt;0,VLOOKUP(B41,'Liste des licenciés'!$B$13:$G$355,2,0)," ")</f>
        <v> </v>
      </c>
      <c r="D41" s="138" t="str">
        <f aca="false">IF(B41&lt;&gt;0,VLOOKUP(B41,'Liste des licenciés'!$B$13:$G$355,3,0)," ")</f>
        <v> </v>
      </c>
      <c r="E41" s="139" t="str">
        <f aca="false">IF(B41&lt;&gt;0,VLOOKUP(B41,'Liste des licenciés'!$B$13:$G$355,4,0)," ")</f>
        <v> </v>
      </c>
      <c r="F41" s="140" t="str">
        <f aca="false">IF(B41&lt;&gt;0,VLOOKUP(B41,'Liste des licenciés'!$B$13:$G$355,6,0)," ")</f>
        <v> </v>
      </c>
      <c r="G41" s="141"/>
      <c r="H41" s="142"/>
      <c r="I41" s="143"/>
      <c r="J41" s="143"/>
      <c r="K41" s="143"/>
      <c r="L41" s="138" t="n">
        <f aca="false">'Pupilles (calculs)'!R35</f>
        <v>0</v>
      </c>
      <c r="M41" s="144" t="n">
        <f aca="false">'Pupilles (calculs)'!T35</f>
        <v>0</v>
      </c>
      <c r="N41" s="141"/>
      <c r="O41" s="145"/>
      <c r="P41" s="146"/>
      <c r="Q41" s="143"/>
      <c r="R41" s="143"/>
      <c r="S41" s="144" t="n">
        <f aca="false">'Pupilles (calculs)'!AA35</f>
        <v>0</v>
      </c>
      <c r="T41" s="147"/>
      <c r="U41" s="81"/>
      <c r="V41" s="146"/>
      <c r="W41" s="143"/>
      <c r="X41" s="144" t="n">
        <f aca="false">'Pupilles (calculs)'!AF35</f>
        <v>0</v>
      </c>
      <c r="Y41" s="81"/>
      <c r="Z41" s="82"/>
      <c r="AA41" s="148"/>
      <c r="AB41" s="149"/>
      <c r="AC41" s="150"/>
      <c r="AD41" s="151" t="str">
        <f aca="false">'Pupilles (calculs)'!AU35</f>
        <v/>
      </c>
      <c r="AE41" s="151" t="str">
        <f aca="false">'Pupilles (calculs)'!AV35</f>
        <v/>
      </c>
      <c r="AF41" s="51" t="n">
        <v>27</v>
      </c>
      <c r="AG41" s="51" t="n">
        <v>10</v>
      </c>
      <c r="AH41" s="152" t="str">
        <f aca="false">IF(ISERROR(VLOOKUP(AE41,$AF$15:$AG$44,2,1))," ",VLOOKUP(AE41,$AF$15:$AG$44,2,1))</f>
        <v> </v>
      </c>
      <c r="AI41" s="87"/>
    </row>
    <row r="42" customFormat="false" ht="15" hidden="false" customHeight="false" outlineLevel="0" collapsed="false">
      <c r="A42" s="121"/>
      <c r="B42" s="153"/>
      <c r="C42" s="138" t="str">
        <f aca="false">IF(B42&lt;&gt;0,VLOOKUP(B42,'Liste des licenciés'!$B$13:$G$355,2,0)," ")</f>
        <v> </v>
      </c>
      <c r="D42" s="138" t="str">
        <f aca="false">IF(B42&lt;&gt;0,VLOOKUP(B42,'Liste des licenciés'!$B$13:$G$355,3,0)," ")</f>
        <v> </v>
      </c>
      <c r="E42" s="139" t="str">
        <f aca="false">IF(B42&lt;&gt;0,VLOOKUP(B42,'Liste des licenciés'!$B$13:$G$355,4,0)," ")</f>
        <v> </v>
      </c>
      <c r="F42" s="140" t="str">
        <f aca="false">IF(B42&lt;&gt;0,VLOOKUP(B42,'Liste des licenciés'!$B$13:$G$355,6,0)," ")</f>
        <v> </v>
      </c>
      <c r="G42" s="141"/>
      <c r="H42" s="142"/>
      <c r="I42" s="143"/>
      <c r="J42" s="143"/>
      <c r="K42" s="143"/>
      <c r="L42" s="138" t="n">
        <f aca="false">'Pupilles (calculs)'!R36</f>
        <v>0</v>
      </c>
      <c r="M42" s="144" t="n">
        <f aca="false">'Pupilles (calculs)'!T36</f>
        <v>0</v>
      </c>
      <c r="N42" s="141"/>
      <c r="O42" s="145"/>
      <c r="P42" s="146"/>
      <c r="Q42" s="143"/>
      <c r="R42" s="143"/>
      <c r="S42" s="144" t="n">
        <f aca="false">'Pupilles (calculs)'!AA36</f>
        <v>0</v>
      </c>
      <c r="T42" s="147"/>
      <c r="U42" s="81"/>
      <c r="V42" s="146"/>
      <c r="W42" s="143"/>
      <c r="X42" s="144" t="n">
        <f aca="false">'Pupilles (calculs)'!AF36</f>
        <v>0</v>
      </c>
      <c r="Y42" s="81"/>
      <c r="Z42" s="82"/>
      <c r="AA42" s="148"/>
      <c r="AB42" s="149"/>
      <c r="AC42" s="150"/>
      <c r="AD42" s="151" t="str">
        <f aca="false">'Pupilles (calculs)'!AU36</f>
        <v/>
      </c>
      <c r="AE42" s="151" t="str">
        <f aca="false">'Pupilles (calculs)'!AV36</f>
        <v/>
      </c>
      <c r="AF42" s="51" t="n">
        <v>28</v>
      </c>
      <c r="AG42" s="51" t="n">
        <v>10</v>
      </c>
      <c r="AH42" s="152" t="str">
        <f aca="false">IF(ISERROR(VLOOKUP(AE42,$AF$15:$AG$44,2,1))," ",VLOOKUP(AE42,$AF$15:$AG$44,2,1))</f>
        <v> </v>
      </c>
      <c r="AI42" s="87"/>
    </row>
    <row r="43" customFormat="false" ht="15" hidden="false" customHeight="false" outlineLevel="0" collapsed="false">
      <c r="A43" s="121"/>
      <c r="B43" s="153"/>
      <c r="C43" s="138" t="str">
        <f aca="false">IF(B43&lt;&gt;0,VLOOKUP(B43,'Liste des licenciés'!$B$13:$G$355,2,0)," ")</f>
        <v> </v>
      </c>
      <c r="D43" s="138" t="str">
        <f aca="false">IF(B43&lt;&gt;0,VLOOKUP(B43,'Liste des licenciés'!$B$13:$G$355,3,0)," ")</f>
        <v> </v>
      </c>
      <c r="E43" s="139" t="str">
        <f aca="false">IF(B43&lt;&gt;0,VLOOKUP(B43,'Liste des licenciés'!$B$13:$G$355,4,0)," ")</f>
        <v> </v>
      </c>
      <c r="F43" s="140" t="str">
        <f aca="false">IF(B43&lt;&gt;0,VLOOKUP(B43,'Liste des licenciés'!$B$13:$G$355,6,0)," ")</f>
        <v> </v>
      </c>
      <c r="G43" s="141"/>
      <c r="H43" s="142"/>
      <c r="I43" s="143"/>
      <c r="J43" s="143"/>
      <c r="K43" s="143"/>
      <c r="L43" s="138" t="n">
        <f aca="false">'Pupilles (calculs)'!R37</f>
        <v>0</v>
      </c>
      <c r="M43" s="144" t="n">
        <f aca="false">'Pupilles (calculs)'!T37</f>
        <v>0</v>
      </c>
      <c r="N43" s="141"/>
      <c r="O43" s="145"/>
      <c r="P43" s="146"/>
      <c r="Q43" s="143"/>
      <c r="R43" s="143"/>
      <c r="S43" s="144" t="n">
        <f aca="false">'Pupilles (calculs)'!AA37</f>
        <v>0</v>
      </c>
      <c r="T43" s="147"/>
      <c r="U43" s="81"/>
      <c r="V43" s="146"/>
      <c r="W43" s="143"/>
      <c r="X43" s="144" t="n">
        <f aca="false">'Pupilles (calculs)'!AF37</f>
        <v>0</v>
      </c>
      <c r="Y43" s="81"/>
      <c r="Z43" s="82"/>
      <c r="AA43" s="148"/>
      <c r="AB43" s="149"/>
      <c r="AC43" s="150"/>
      <c r="AD43" s="151" t="str">
        <f aca="false">'Pupilles (calculs)'!AU37</f>
        <v/>
      </c>
      <c r="AE43" s="151" t="str">
        <f aca="false">'Pupilles (calculs)'!AV37</f>
        <v/>
      </c>
      <c r="AF43" s="51" t="n">
        <v>29</v>
      </c>
      <c r="AG43" s="51" t="n">
        <v>10</v>
      </c>
      <c r="AH43" s="152" t="str">
        <f aca="false">IF(ISERROR(VLOOKUP(AE43,$AF$15:$AG$44,2,1))," ",VLOOKUP(AE43,$AF$15:$AG$44,2,1))</f>
        <v> </v>
      </c>
      <c r="AI43" s="87"/>
    </row>
    <row r="44" customFormat="false" ht="15.75" hidden="false" customHeight="false" outlineLevel="0" collapsed="false">
      <c r="A44" s="154"/>
      <c r="B44" s="155"/>
      <c r="C44" s="156" t="str">
        <f aca="false">IF(B44&lt;&gt;0,VLOOKUP(B44,'Liste des licenciés'!$B$13:$G$355,2,0)," ")</f>
        <v> </v>
      </c>
      <c r="D44" s="156" t="str">
        <f aca="false">IF(B44&lt;&gt;0,VLOOKUP(B44,'Liste des licenciés'!$B$13:$G$355,3,0)," ")</f>
        <v> </v>
      </c>
      <c r="E44" s="157" t="str">
        <f aca="false">IF(B44&lt;&gt;0,VLOOKUP(B44,'Liste des licenciés'!$B$13:$G$355,4,0)," ")</f>
        <v> </v>
      </c>
      <c r="F44" s="158" t="str">
        <f aca="false">IF(B44&lt;&gt;0,VLOOKUP(B44,'Liste des licenciés'!$B$13:$G$355,6,0)," ")</f>
        <v> </v>
      </c>
      <c r="G44" s="159"/>
      <c r="H44" s="160"/>
      <c r="I44" s="161"/>
      <c r="J44" s="161"/>
      <c r="K44" s="161"/>
      <c r="L44" s="156" t="n">
        <f aca="false">'Pupilles (calculs)'!R38</f>
        <v>0</v>
      </c>
      <c r="M44" s="162" t="n">
        <f aca="false">'Pupilles (calculs)'!T38</f>
        <v>0</v>
      </c>
      <c r="N44" s="159"/>
      <c r="O44" s="163"/>
      <c r="P44" s="164"/>
      <c r="Q44" s="161"/>
      <c r="R44" s="161"/>
      <c r="S44" s="162" t="n">
        <f aca="false">'Pupilles (calculs)'!AA38</f>
        <v>0</v>
      </c>
      <c r="T44" s="165"/>
      <c r="U44" s="166"/>
      <c r="V44" s="164"/>
      <c r="W44" s="161"/>
      <c r="X44" s="162" t="n">
        <f aca="false">'Pupilles (calculs)'!AF38</f>
        <v>0</v>
      </c>
      <c r="Y44" s="166"/>
      <c r="Z44" s="167"/>
      <c r="AA44" s="168"/>
      <c r="AB44" s="169"/>
      <c r="AC44" s="170"/>
      <c r="AD44" s="162" t="str">
        <f aca="false">'Pupilles (calculs)'!AU38</f>
        <v/>
      </c>
      <c r="AE44" s="162" t="str">
        <f aca="false">'Pupilles (calculs)'!AV38</f>
        <v/>
      </c>
      <c r="AF44" s="171" t="n">
        <v>30</v>
      </c>
      <c r="AG44" s="171" t="n">
        <v>10</v>
      </c>
      <c r="AH44" s="172" t="str">
        <f aca="false">IF(ISERROR(VLOOKUP(AE44,$AF$15:$AG$44,2,1))," ",VLOOKUP(AE44,$AF$15:$AG$44,2,1))</f>
        <v> </v>
      </c>
      <c r="AI44" s="173"/>
    </row>
    <row r="45" customFormat="false" ht="15" hidden="false" customHeight="false" outlineLevel="0" collapsed="false">
      <c r="G45" s="141"/>
      <c r="H45" s="141"/>
      <c r="I45" s="141"/>
      <c r="J45" s="174"/>
      <c r="K45" s="174"/>
      <c r="L45" s="141"/>
      <c r="M45" s="141"/>
      <c r="N45" s="141"/>
      <c r="O45" s="76"/>
      <c r="P45" s="76"/>
      <c r="Q45" s="95"/>
      <c r="R45" s="95"/>
      <c r="S45" s="76"/>
      <c r="T45" s="95"/>
      <c r="U45" s="81"/>
      <c r="V45" s="81"/>
      <c r="W45" s="81"/>
      <c r="X45" s="81"/>
      <c r="Y45" s="81"/>
      <c r="Z45" s="82"/>
      <c r="AA45" s="82"/>
      <c r="AB45" s="82"/>
      <c r="AC45" s="101"/>
      <c r="AD45" s="101"/>
      <c r="AE45" s="101"/>
      <c r="AH45" s="102"/>
      <c r="AI45" s="102"/>
    </row>
    <row r="46" customFormat="false" ht="14.25" hidden="false" customHeight="false" outlineLevel="0" collapsed="false">
      <c r="H46" s="53"/>
      <c r="I46" s="53"/>
      <c r="P46" s="53"/>
    </row>
    <row r="47" customFormat="false" ht="14.25" hidden="false" customHeight="false" outlineLevel="0" collapsed="false">
      <c r="H47" s="53"/>
      <c r="I47" s="53"/>
      <c r="P47" s="53"/>
    </row>
    <row r="48" customFormat="false" ht="14.25" hidden="false" customHeight="false" outlineLevel="0" collapsed="false">
      <c r="H48" s="53"/>
      <c r="I48" s="53"/>
      <c r="L48" s="53"/>
      <c r="P48" s="53"/>
    </row>
  </sheetData>
  <mergeCells count="24">
    <mergeCell ref="C2:F2"/>
    <mergeCell ref="C4:F4"/>
    <mergeCell ref="D6:F6"/>
    <mergeCell ref="A7:A13"/>
    <mergeCell ref="B7:B13"/>
    <mergeCell ref="C7:C13"/>
    <mergeCell ref="D7:D13"/>
    <mergeCell ref="E7:E13"/>
    <mergeCell ref="F7:F13"/>
    <mergeCell ref="H8:M8"/>
    <mergeCell ref="P8:S8"/>
    <mergeCell ref="V8:X8"/>
    <mergeCell ref="AD8:AD13"/>
    <mergeCell ref="AE8:AE13"/>
    <mergeCell ref="AH8:AH13"/>
    <mergeCell ref="H9:H13"/>
    <mergeCell ref="I9:K12"/>
    <mergeCell ref="L9:L13"/>
    <mergeCell ref="M9:M13"/>
    <mergeCell ref="P9:R12"/>
    <mergeCell ref="S9:S13"/>
    <mergeCell ref="V9:W12"/>
    <mergeCell ref="X9:X13"/>
    <mergeCell ref="AA9:AA13"/>
  </mergeCells>
  <conditionalFormatting sqref="L15:L44">
    <cfRule type="containsText" priority="2" operator="containsText" aboveAverage="0" equalAverage="0" bottom="0" percent="0" rank="0" text="FAUX" dxfId="8">
      <formula>NOT(ISERROR(SEARCH("FAUX",L15)))</formula>
    </cfRule>
  </conditionalFormatting>
  <conditionalFormatting sqref="F15:G23 F25:G44 F24">
    <cfRule type="notContainsText" priority="3" operator="notContains" aboveAverage="0" equalAverage="0" bottom="0" percent="0" rank="0" text="p" dxfId="9">
      <formula>ISERROR(SEARCH("p",F15))</formula>
    </cfRule>
  </conditionalFormatting>
  <conditionalFormatting sqref="X9:X1048576 S9:S1048576 M9:M1048576 AA1:AA1048576 X1:X7 S1:S7 M1:M7">
    <cfRule type="cellIs" priority="4" operator="equal" aboveAverage="0" equalAverage="0" bottom="0" percent="0" rank="0" text="" dxfId="10">
      <formula>0</formula>
    </cfRule>
  </conditionalFormatting>
  <conditionalFormatting sqref="AA15:AA31">
    <cfRule type="cellIs" priority="5" operator="equal" aboveAverage="0" equalAverage="0" bottom="0" percent="0" rank="0" text="" dxfId="11">
      <formula>0</formula>
    </cfRule>
  </conditionalFormatting>
  <conditionalFormatting sqref="X8 S8 M8">
    <cfRule type="cellIs" priority="6" operator="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39375" right="0" top="0" bottom="0" header="0.511805555555555" footer="0.511805555555555"/>
  <pageSetup paperSize="9" scale="7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00CC"/>
    <pageSetUpPr fitToPage="false"/>
  </sheetPr>
  <dimension ref="A1:AY4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false" outlineLevel="0" max="6" min="6" style="51" width="9.13"/>
    <col collapsed="false" customWidth="true" hidden="false" outlineLevel="0" max="7" min="7" style="51" width="1.71"/>
    <col collapsed="false" customWidth="true" hidden="false" outlineLevel="0" max="8" min="8" style="51" width="10.29"/>
    <col collapsed="false" customWidth="false" hidden="false" outlineLevel="0" max="9" min="9" style="53" width="11.42"/>
    <col collapsed="false" customWidth="true" hidden="false" outlineLevel="0" max="10" min="10" style="51" width="10"/>
    <col collapsed="false" customWidth="true" hidden="false" outlineLevel="0" max="11" min="11" style="53" width="10"/>
    <col collapsed="false" customWidth="true" hidden="false" outlineLevel="0" max="12" min="12" style="53" width="11.3"/>
    <col collapsed="false" customWidth="true" hidden="false" outlineLevel="0" max="14" min="13" style="53" width="10.85"/>
    <col collapsed="false" customWidth="true" hidden="false" outlineLevel="0" max="15" min="15" style="51" width="10.85"/>
    <col collapsed="false" customWidth="true" hidden="false" outlineLevel="0" max="18" min="18" style="51" width="17.13"/>
    <col collapsed="false" customWidth="false" hidden="false" outlineLevel="0" max="19" min="19" style="51" width="11.42"/>
    <col collapsed="false" customWidth="true" hidden="false" outlineLevel="0" max="20" min="20" style="51" width="10.71"/>
    <col collapsed="false" customWidth="true" hidden="false" outlineLevel="0" max="21" min="21" style="51" width="1.71"/>
    <col collapsed="false" customWidth="true" hidden="false" outlineLevel="0" max="22" min="22" style="51" width="1.58"/>
    <col collapsed="false" customWidth="true" hidden="false" outlineLevel="0" max="23" min="23" style="51" width="10"/>
    <col collapsed="false" customWidth="true" hidden="false" outlineLevel="0" max="24" min="24" style="53" width="10"/>
    <col collapsed="false" customWidth="true" hidden="false" outlineLevel="0" max="25" min="25" style="53" width="11.71"/>
    <col collapsed="false" customWidth="false" hidden="false" outlineLevel="0" max="26" min="26" style="51" width="11.42"/>
    <col collapsed="false" customWidth="true" hidden="false" outlineLevel="0" max="27" min="27" style="51" width="13.02"/>
    <col collapsed="false" customWidth="true" hidden="false" outlineLevel="0" max="28" min="28" style="51" width="1.71"/>
    <col collapsed="false" customWidth="true" hidden="false" outlineLevel="0" max="31" min="29" style="51" width="13.02"/>
    <col collapsed="false" customWidth="true" hidden="false" outlineLevel="0" max="32" min="32" style="51" width="10.71"/>
    <col collapsed="false" customWidth="true" hidden="false" outlineLevel="0" max="34" min="33" style="51" width="1.71"/>
    <col collapsed="false" customWidth="true" hidden="false" outlineLevel="0" max="35" min="35" style="51" width="11.86"/>
    <col collapsed="false" customWidth="true" hidden="false" outlineLevel="0" max="36" min="36" style="51" width="1.58"/>
    <col collapsed="false" customWidth="true" hidden="false" outlineLevel="0" max="37" min="37" style="51" width="13.02"/>
    <col collapsed="false" customWidth="true" hidden="false" outlineLevel="0" max="39" min="39" style="0" width="14.43"/>
    <col collapsed="false" customWidth="true" hidden="false" outlineLevel="0" max="40" min="40" style="0" width="13.14"/>
    <col collapsed="false" customWidth="true" hidden="false" outlineLevel="0" max="43" min="43" style="0" width="13.14"/>
    <col collapsed="false" customWidth="true" hidden="false" outlineLevel="0" max="44" min="44" style="53" width="14.28"/>
    <col collapsed="false" customWidth="true" hidden="false" outlineLevel="0" max="46" min="45" style="53" width="1.71"/>
    <col collapsed="false" customWidth="true" hidden="false" outlineLevel="0" max="48" min="47" style="53" width="13.86"/>
    <col collapsed="false" customWidth="true" hidden="false" outlineLevel="0" max="49" min="49" style="51" width="1.71"/>
    <col collapsed="false" customWidth="false" hidden="false" outlineLevel="0" max="1024" min="50" style="51" width="11.42"/>
  </cols>
  <sheetData>
    <row r="1" customFormat="false" ht="8.25" hidden="false" customHeight="true" outlineLevel="0" collapsed="false">
      <c r="G1" s="141"/>
      <c r="H1" s="141"/>
      <c r="I1" s="174"/>
      <c r="J1" s="141"/>
      <c r="K1" s="174"/>
      <c r="L1" s="174"/>
      <c r="M1" s="174"/>
      <c r="N1" s="174"/>
      <c r="O1" s="141"/>
      <c r="P1" s="175"/>
      <c r="Q1" s="175"/>
      <c r="R1" s="141"/>
      <c r="S1" s="141"/>
      <c r="T1" s="141"/>
      <c r="U1" s="141"/>
      <c r="V1" s="76"/>
      <c r="W1" s="76"/>
      <c r="X1" s="95"/>
      <c r="Y1" s="95"/>
      <c r="Z1" s="76"/>
      <c r="AA1" s="176" t="s">
        <v>213</v>
      </c>
      <c r="AB1" s="81"/>
      <c r="AC1" s="81"/>
      <c r="AD1" s="81"/>
      <c r="AE1" s="81"/>
      <c r="AF1" s="81"/>
      <c r="AG1" s="81"/>
      <c r="AH1" s="82"/>
      <c r="AI1" s="82"/>
      <c r="AJ1" s="82"/>
      <c r="AK1" s="177"/>
      <c r="AL1" s="177"/>
      <c r="AM1" s="177"/>
      <c r="AN1" s="177"/>
      <c r="AO1" s="177"/>
      <c r="AP1" s="177"/>
      <c r="AQ1" s="177"/>
      <c r="AR1" s="178"/>
      <c r="AS1" s="178"/>
      <c r="AT1" s="101"/>
      <c r="AU1" s="101" t="s">
        <v>213</v>
      </c>
      <c r="AV1" s="101"/>
      <c r="AW1" s="102"/>
    </row>
    <row r="2" customFormat="false" ht="25.5" hidden="false" customHeight="true" outlineLevel="0" collapsed="false">
      <c r="A2" s="179" t="s">
        <v>211</v>
      </c>
      <c r="B2" s="180" t="s">
        <v>212</v>
      </c>
      <c r="C2" s="181" t="s">
        <v>2</v>
      </c>
      <c r="D2" s="180" t="s">
        <v>3</v>
      </c>
      <c r="E2" s="182" t="s">
        <v>4</v>
      </c>
      <c r="F2" s="183" t="s">
        <v>6</v>
      </c>
      <c r="G2" s="73"/>
      <c r="H2" s="74" t="s">
        <v>237</v>
      </c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5"/>
      <c r="V2" s="76"/>
      <c r="W2" s="184" t="s">
        <v>215</v>
      </c>
      <c r="X2" s="184"/>
      <c r="Y2" s="184"/>
      <c r="Z2" s="184"/>
      <c r="AA2" s="184"/>
      <c r="AB2" s="79"/>
      <c r="AC2" s="80" t="s">
        <v>238</v>
      </c>
      <c r="AD2" s="80"/>
      <c r="AE2" s="80"/>
      <c r="AF2" s="80"/>
      <c r="AG2" s="81"/>
      <c r="AH2" s="82"/>
      <c r="AI2" s="83" t="s">
        <v>217</v>
      </c>
      <c r="AJ2" s="82"/>
      <c r="AK2" s="185"/>
      <c r="AL2" s="185"/>
      <c r="AM2" s="185"/>
      <c r="AN2" s="185"/>
      <c r="AO2" s="185" t="s">
        <v>213</v>
      </c>
      <c r="AP2" s="185"/>
      <c r="AQ2" s="185"/>
      <c r="AR2" s="186"/>
      <c r="AS2" s="187"/>
      <c r="AT2" s="84"/>
      <c r="AU2" s="97" t="s">
        <v>239</v>
      </c>
      <c r="AV2" s="97" t="s">
        <v>219</v>
      </c>
      <c r="AW2" s="102"/>
    </row>
    <row r="3" customFormat="false" ht="9.75" hidden="false" customHeight="true" outlineLevel="0" collapsed="false">
      <c r="A3" s="179"/>
      <c r="B3" s="180"/>
      <c r="C3" s="181"/>
      <c r="D3" s="180"/>
      <c r="E3" s="182"/>
      <c r="F3" s="183"/>
      <c r="G3" s="73"/>
      <c r="H3" s="88" t="s">
        <v>221</v>
      </c>
      <c r="I3" s="188"/>
      <c r="J3" s="89" t="s">
        <v>222</v>
      </c>
      <c r="K3" s="89"/>
      <c r="L3" s="89"/>
      <c r="M3" s="188"/>
      <c r="N3" s="188"/>
      <c r="O3" s="189"/>
      <c r="P3" s="190"/>
      <c r="Q3" s="190"/>
      <c r="R3" s="90" t="s">
        <v>223</v>
      </c>
      <c r="S3" s="189"/>
      <c r="T3" s="91" t="s">
        <v>224</v>
      </c>
      <c r="U3" s="92"/>
      <c r="V3" s="76"/>
      <c r="W3" s="93" t="s">
        <v>222</v>
      </c>
      <c r="X3" s="93"/>
      <c r="Y3" s="93"/>
      <c r="Z3" s="191"/>
      <c r="AA3" s="192" t="s">
        <v>224</v>
      </c>
      <c r="AB3" s="96"/>
      <c r="AC3" s="97" t="s">
        <v>222</v>
      </c>
      <c r="AD3" s="97"/>
      <c r="AE3" s="193"/>
      <c r="AF3" s="194" t="s">
        <v>224</v>
      </c>
      <c r="AG3" s="96"/>
      <c r="AH3" s="99"/>
      <c r="AI3" s="100" t="s">
        <v>224</v>
      </c>
      <c r="AJ3" s="82"/>
      <c r="AK3" s="185"/>
      <c r="AL3" s="185"/>
      <c r="AM3" s="185"/>
      <c r="AN3" s="185"/>
      <c r="AO3" s="185"/>
      <c r="AP3" s="185"/>
      <c r="AQ3" s="185"/>
      <c r="AR3" s="186"/>
      <c r="AS3" s="178"/>
      <c r="AT3" s="101"/>
      <c r="AU3" s="97"/>
      <c r="AV3" s="97"/>
      <c r="AW3" s="102"/>
    </row>
    <row r="4" customFormat="false" ht="9.75" hidden="false" customHeight="true" outlineLevel="0" collapsed="false">
      <c r="A4" s="179"/>
      <c r="B4" s="180"/>
      <c r="C4" s="181"/>
      <c r="D4" s="180"/>
      <c r="E4" s="182"/>
      <c r="F4" s="183"/>
      <c r="G4" s="73"/>
      <c r="H4" s="88"/>
      <c r="I4" s="188"/>
      <c r="J4" s="89"/>
      <c r="K4" s="89"/>
      <c r="L4" s="89"/>
      <c r="M4" s="188"/>
      <c r="N4" s="188"/>
      <c r="O4" s="189"/>
      <c r="P4" s="190"/>
      <c r="Q4" s="190"/>
      <c r="R4" s="90"/>
      <c r="S4" s="189"/>
      <c r="T4" s="91"/>
      <c r="U4" s="92"/>
      <c r="V4" s="76"/>
      <c r="W4" s="93"/>
      <c r="X4" s="93"/>
      <c r="Y4" s="93"/>
      <c r="Z4" s="191"/>
      <c r="AA4" s="192"/>
      <c r="AB4" s="96"/>
      <c r="AC4" s="97"/>
      <c r="AD4" s="97"/>
      <c r="AE4" s="193"/>
      <c r="AF4" s="194"/>
      <c r="AG4" s="96"/>
      <c r="AH4" s="99"/>
      <c r="AI4" s="100"/>
      <c r="AJ4" s="82"/>
      <c r="AK4" s="185"/>
      <c r="AL4" s="185"/>
      <c r="AM4" s="185"/>
      <c r="AN4" s="185"/>
      <c r="AO4" s="185"/>
      <c r="AP4" s="185"/>
      <c r="AQ4" s="185"/>
      <c r="AR4" s="186"/>
      <c r="AS4" s="178"/>
      <c r="AT4" s="101"/>
      <c r="AU4" s="97"/>
      <c r="AV4" s="97"/>
      <c r="AW4" s="102"/>
    </row>
    <row r="5" customFormat="false" ht="9.75" hidden="false" customHeight="true" outlineLevel="0" collapsed="false">
      <c r="A5" s="179"/>
      <c r="B5" s="180"/>
      <c r="C5" s="181"/>
      <c r="D5" s="180"/>
      <c r="E5" s="182"/>
      <c r="F5" s="183"/>
      <c r="G5" s="73"/>
      <c r="H5" s="88"/>
      <c r="I5" s="188"/>
      <c r="J5" s="89"/>
      <c r="K5" s="89"/>
      <c r="L5" s="89"/>
      <c r="M5" s="188"/>
      <c r="N5" s="188"/>
      <c r="O5" s="189"/>
      <c r="P5" s="190"/>
      <c r="Q5" s="190"/>
      <c r="R5" s="90"/>
      <c r="S5" s="189"/>
      <c r="T5" s="91"/>
      <c r="U5" s="92"/>
      <c r="V5" s="76"/>
      <c r="W5" s="93"/>
      <c r="X5" s="93"/>
      <c r="Y5" s="93"/>
      <c r="Z5" s="191"/>
      <c r="AA5" s="192"/>
      <c r="AB5" s="96"/>
      <c r="AC5" s="97"/>
      <c r="AD5" s="97"/>
      <c r="AE5" s="193"/>
      <c r="AF5" s="194"/>
      <c r="AG5" s="96"/>
      <c r="AH5" s="99"/>
      <c r="AI5" s="100"/>
      <c r="AJ5" s="82"/>
      <c r="AK5" s="185"/>
      <c r="AL5" s="185"/>
      <c r="AM5" s="185"/>
      <c r="AN5" s="185"/>
      <c r="AO5" s="185"/>
      <c r="AP5" s="185"/>
      <c r="AQ5" s="185"/>
      <c r="AR5" s="186"/>
      <c r="AS5" s="195"/>
      <c r="AT5" s="102"/>
      <c r="AU5" s="97"/>
      <c r="AV5" s="97"/>
      <c r="AW5" s="102"/>
    </row>
    <row r="6" customFormat="false" ht="9.75" hidden="false" customHeight="true" outlineLevel="0" collapsed="false">
      <c r="A6" s="179"/>
      <c r="B6" s="180"/>
      <c r="C6" s="181"/>
      <c r="D6" s="180"/>
      <c r="E6" s="182"/>
      <c r="F6" s="183"/>
      <c r="G6" s="73"/>
      <c r="H6" s="88"/>
      <c r="I6" s="188"/>
      <c r="J6" s="89"/>
      <c r="K6" s="89"/>
      <c r="L6" s="89"/>
      <c r="M6" s="188"/>
      <c r="N6" s="188"/>
      <c r="O6" s="189"/>
      <c r="P6" s="190"/>
      <c r="Q6" s="190"/>
      <c r="R6" s="90"/>
      <c r="S6" s="189"/>
      <c r="T6" s="91"/>
      <c r="U6" s="92"/>
      <c r="V6" s="76"/>
      <c r="W6" s="93"/>
      <c r="X6" s="93"/>
      <c r="Y6" s="93"/>
      <c r="Z6" s="191"/>
      <c r="AA6" s="192"/>
      <c r="AB6" s="96"/>
      <c r="AC6" s="97"/>
      <c r="AD6" s="97"/>
      <c r="AE6" s="193"/>
      <c r="AF6" s="194"/>
      <c r="AG6" s="96"/>
      <c r="AH6" s="99"/>
      <c r="AI6" s="100"/>
      <c r="AJ6" s="82"/>
      <c r="AK6" s="185"/>
      <c r="AL6" s="185"/>
      <c r="AM6" s="185"/>
      <c r="AN6" s="185"/>
      <c r="AO6" s="185"/>
      <c r="AP6" s="185"/>
      <c r="AQ6" s="185"/>
      <c r="AR6" s="186"/>
      <c r="AS6" s="196"/>
      <c r="AT6" s="104"/>
      <c r="AU6" s="97"/>
      <c r="AV6" s="97"/>
      <c r="AW6" s="102"/>
    </row>
    <row r="7" customFormat="false" ht="24" hidden="false" customHeight="true" outlineLevel="0" collapsed="false">
      <c r="A7" s="179"/>
      <c r="B7" s="180"/>
      <c r="C7" s="181"/>
      <c r="D7" s="180"/>
      <c r="E7" s="182"/>
      <c r="F7" s="183"/>
      <c r="G7" s="197"/>
      <c r="H7" s="88"/>
      <c r="I7" s="188"/>
      <c r="J7" s="105" t="s">
        <v>225</v>
      </c>
      <c r="K7" s="105" t="s">
        <v>226</v>
      </c>
      <c r="L7" s="105" t="s">
        <v>227</v>
      </c>
      <c r="M7" s="188"/>
      <c r="N7" s="188"/>
      <c r="O7" s="189"/>
      <c r="P7" s="190"/>
      <c r="Q7" s="190"/>
      <c r="R7" s="90"/>
      <c r="S7" s="189"/>
      <c r="T7" s="91"/>
      <c r="U7" s="198"/>
      <c r="V7" s="76"/>
      <c r="W7" s="106" t="s">
        <v>225</v>
      </c>
      <c r="X7" s="105" t="s">
        <v>226</v>
      </c>
      <c r="Y7" s="105" t="s">
        <v>227</v>
      </c>
      <c r="Z7" s="191"/>
      <c r="AA7" s="192"/>
      <c r="AB7" s="199"/>
      <c r="AC7" s="106" t="s">
        <v>226</v>
      </c>
      <c r="AD7" s="105" t="s">
        <v>227</v>
      </c>
      <c r="AE7" s="193"/>
      <c r="AF7" s="194"/>
      <c r="AG7" s="96"/>
      <c r="AH7" s="99"/>
      <c r="AI7" s="100"/>
      <c r="AJ7" s="82"/>
      <c r="AK7" s="185"/>
      <c r="AL7" s="185"/>
      <c r="AM7" s="185"/>
      <c r="AN7" s="185"/>
      <c r="AO7" s="185"/>
      <c r="AP7" s="185"/>
      <c r="AQ7" s="185"/>
      <c r="AR7" s="186"/>
      <c r="AS7" s="178"/>
      <c r="AT7" s="101"/>
      <c r="AU7" s="97"/>
      <c r="AV7" s="97"/>
      <c r="AW7" s="102"/>
      <c r="AY7" s="51" t="s">
        <v>213</v>
      </c>
    </row>
    <row r="8" s="111" customFormat="true" ht="47.25" hidden="false" customHeight="true" outlineLevel="0" collapsed="false">
      <c r="A8" s="200"/>
      <c r="B8" s="201" t="n">
        <f aca="false">Pupilles!B14</f>
        <v>17</v>
      </c>
      <c r="C8" s="202"/>
      <c r="D8" s="202"/>
      <c r="E8" s="203"/>
      <c r="F8" s="204"/>
      <c r="G8" s="92"/>
      <c r="I8" s="113" t="s">
        <v>240</v>
      </c>
      <c r="J8" s="112" t="n">
        <f aca="false">Pupilles!I14</f>
        <v>18</v>
      </c>
      <c r="K8" s="113"/>
      <c r="L8" s="113"/>
      <c r="M8" s="113" t="s">
        <v>241</v>
      </c>
      <c r="N8" s="113" t="s">
        <v>242</v>
      </c>
      <c r="O8" s="113" t="s">
        <v>243</v>
      </c>
      <c r="P8" s="113" t="s">
        <v>244</v>
      </c>
      <c r="Q8" s="113" t="s">
        <v>245</v>
      </c>
      <c r="S8" s="205" t="s">
        <v>271</v>
      </c>
      <c r="T8" s="114" t="s">
        <v>213</v>
      </c>
      <c r="U8" s="92"/>
      <c r="V8" s="115"/>
      <c r="W8" s="112" t="n">
        <f aca="false">Pupilles!P14</f>
        <v>0</v>
      </c>
      <c r="X8" s="113"/>
      <c r="Y8" s="114"/>
      <c r="Z8" s="205" t="s">
        <v>271</v>
      </c>
      <c r="AA8" s="206"/>
      <c r="AB8" s="96"/>
      <c r="AC8" s="112" t="n">
        <f aca="false">Pupilles!V14</f>
        <v>18</v>
      </c>
      <c r="AD8" s="113"/>
      <c r="AE8" s="205" t="s">
        <v>247</v>
      </c>
      <c r="AF8" s="114"/>
      <c r="AG8" s="96"/>
      <c r="AH8" s="99"/>
      <c r="AI8" s="117" t="n">
        <f aca="false">Pupilles!AA14</f>
        <v>0</v>
      </c>
      <c r="AJ8" s="99"/>
      <c r="AK8" s="207" t="s">
        <v>248</v>
      </c>
      <c r="AL8" s="208" t="s">
        <v>249</v>
      </c>
      <c r="AM8" s="207" t="s">
        <v>250</v>
      </c>
      <c r="AN8" s="208" t="s">
        <v>251</v>
      </c>
      <c r="AO8" s="119" t="s">
        <v>238</v>
      </c>
      <c r="AP8" s="119" t="s">
        <v>217</v>
      </c>
      <c r="AQ8" s="207" t="s">
        <v>252</v>
      </c>
      <c r="AR8" s="208" t="s">
        <v>253</v>
      </c>
      <c r="AS8" s="209"/>
      <c r="AT8" s="118"/>
      <c r="AU8" s="119"/>
      <c r="AV8" s="119"/>
      <c r="AW8" s="210"/>
    </row>
    <row r="9" customFormat="false" ht="15" hidden="false" customHeight="false" outlineLevel="0" collapsed="false">
      <c r="A9" s="121" t="n">
        <f aca="false">Pupilles!A15</f>
        <v>15</v>
      </c>
      <c r="B9" s="153" t="n">
        <f aca="false">Pupilles!B15</f>
        <v>55758094</v>
      </c>
      <c r="C9" s="211" t="str">
        <f aca="false">Pupilles!C15</f>
        <v>ANTUNES</v>
      </c>
      <c r="D9" s="138" t="str">
        <f aca="false">Pupilles!D15</f>
        <v>Hugo</v>
      </c>
      <c r="E9" s="139" t="str">
        <f aca="false">Pupilles!E15</f>
        <v>Creusot Cyclisme</v>
      </c>
      <c r="F9" s="212" t="str">
        <f aca="false">Pupilles!F15</f>
        <v>(3)-Pup</v>
      </c>
      <c r="G9" s="213"/>
      <c r="H9" s="142" t="n">
        <f aca="false">Pupilles!H15</f>
        <v>0</v>
      </c>
      <c r="I9" s="214" t="n">
        <f aca="false">5*H9</f>
        <v>0</v>
      </c>
      <c r="J9" s="146" t="str">
        <f aca="false">Pupilles!I15</f>
        <v>1</v>
      </c>
      <c r="K9" s="146" t="n">
        <f aca="false">Pupilles!J15</f>
        <v>0</v>
      </c>
      <c r="L9" s="146" t="n">
        <f aca="false">Pupilles!K15</f>
        <v>0</v>
      </c>
      <c r="M9" s="214" t="n">
        <f aca="false">K9+I9</f>
        <v>0</v>
      </c>
      <c r="N9" s="215" t="str">
        <f aca="false">LEFT((M9/60),1)</f>
        <v>0</v>
      </c>
      <c r="O9" s="215" t="n">
        <f aca="false">M9-(N9*60)</f>
        <v>0</v>
      </c>
      <c r="P9" s="215" t="n">
        <f aca="false">J9+N9</f>
        <v>1</v>
      </c>
      <c r="Q9" s="214" t="n">
        <f aca="false">L9+0</f>
        <v>0</v>
      </c>
      <c r="R9" s="138" t="str">
        <f aca="false">IF(J9&lt;&gt;0,CONCATENATE(IF(P9&gt;9,P9,CONCATENATE(0,P9)),":",IF(O9&gt;9,O9,CONCATENATE(0,O9)),":",IF(Q9&gt;9,Q9,CONCATENATE(0,Q9))," "))</f>
        <v>01:00:00 </v>
      </c>
      <c r="S9" s="215" t="n">
        <f aca="false">IF(J9&lt;&gt;0,(P9*60)+(O9)+(L9/100)," ")</f>
        <v>60</v>
      </c>
      <c r="T9" s="151" t="n">
        <f aca="false">IF(ISERROR(RANK(S9,$S$9:$S$38,1)),0,RANK(S9,$S$9:$S$38,1))</f>
        <v>1</v>
      </c>
      <c r="U9" s="213"/>
      <c r="V9" s="216"/>
      <c r="W9" s="146" t="n">
        <f aca="false">Pupilles!P15</f>
        <v>0</v>
      </c>
      <c r="X9" s="146" t="n">
        <f aca="false">Pupilles!Q15</f>
        <v>0</v>
      </c>
      <c r="Y9" s="146" t="n">
        <f aca="false">Pupilles!R15</f>
        <v>0</v>
      </c>
      <c r="Z9" s="215" t="str">
        <f aca="false">IF((W9*60)+(X9)+(Y9/100)&gt;0,(W9*60)+(X9)+(Y9/100),"")</f>
        <v/>
      </c>
      <c r="AA9" s="217" t="n">
        <f aca="false">IF(ISERROR(RANK(Z9,$Z$9:$Z$38,1)),0,RANK(Z9,$Z$9:$Z$38,1))</f>
        <v>0</v>
      </c>
      <c r="AB9" s="218"/>
      <c r="AC9" s="146" t="str">
        <f aca="false">Pupilles!V15</f>
        <v>1</v>
      </c>
      <c r="AD9" s="146" t="n">
        <f aca="false">Pupilles!W15</f>
        <v>0</v>
      </c>
      <c r="AE9" s="215" t="n">
        <f aca="false">IF(AC9&lt;&gt;0,(AC9+(AD9/100))," ")</f>
        <v>1</v>
      </c>
      <c r="AF9" s="151" t="n">
        <f aca="false">IF(ISERROR(RANK(AE9,$AE$9:$AE$38,1)),0,RANK(AE9,$AE$9:$AE$38,1))</f>
        <v>1</v>
      </c>
      <c r="AG9" s="218"/>
      <c r="AH9" s="219"/>
      <c r="AI9" s="243" t="n">
        <f aca="false">Pupilles!AA15</f>
        <v>0</v>
      </c>
      <c r="AJ9" s="220"/>
      <c r="AK9" s="221" t="n">
        <f aca="false">IF($J$8&gt;0,T9,1)</f>
        <v>1</v>
      </c>
      <c r="AL9" s="222" t="n">
        <f aca="false">IF($J$8&gt;0,T9*1.001,1)</f>
        <v>1.001</v>
      </c>
      <c r="AM9" s="221" t="n">
        <f aca="false">IF($W$8&gt;0,AA9,1)</f>
        <v>1</v>
      </c>
      <c r="AN9" s="222" t="n">
        <f aca="false">IF($W$8&gt;0,AA9*1.001,1)</f>
        <v>1</v>
      </c>
      <c r="AO9" s="223" t="n">
        <f aca="false">IF($AC$8&gt;0,AF9,1)</f>
        <v>1</v>
      </c>
      <c r="AP9" s="223" t="n">
        <f aca="false">IF($AI$8&gt;0,AI9,1)</f>
        <v>1</v>
      </c>
      <c r="AQ9" s="224" t="n">
        <f aca="false">IF((AK9*AM9*AO9*AP9)=0," ",(AK9+AM9+AO9+AP9))</f>
        <v>4</v>
      </c>
      <c r="AR9" s="222" t="n">
        <f aca="false">IF((AL9*AN9*AO9*AP9)=0," ",(AL9+AN9+AO9+AP9))</f>
        <v>4.001</v>
      </c>
      <c r="AS9" s="225"/>
      <c r="AT9" s="150"/>
      <c r="AU9" s="151" t="n">
        <f aca="false">IF(ISERROR(RANK(AQ9,AQ$9:$AQ$38,1)),"",RANK(AQ9,$AQ$9:$AQ$38,1))</f>
        <v>1</v>
      </c>
      <c r="AV9" s="151" t="n">
        <f aca="false">IF(ISERROR(RANK(AR9,$AR$9:AR$38,1)),"",RANK(AR9,$AR$9:$AR$38,1))</f>
        <v>1</v>
      </c>
      <c r="AW9" s="226"/>
    </row>
    <row r="10" customFormat="false" ht="15" hidden="false" customHeight="false" outlineLevel="0" collapsed="false">
      <c r="A10" s="121" t="n">
        <f aca="false">Pupilles!A16</f>
        <v>16</v>
      </c>
      <c r="B10" s="153" t="str">
        <f aca="false">Pupilles!B16</f>
        <v>55759687</v>
      </c>
      <c r="C10" s="211" t="str">
        <f aca="false">Pupilles!C16</f>
        <v>BOSC</v>
      </c>
      <c r="D10" s="138" t="str">
        <f aca="false">Pupilles!D16</f>
        <v>Noah</v>
      </c>
      <c r="E10" s="139" t="str">
        <f aca="false">Pupilles!E16</f>
        <v>Granges Grupetto</v>
      </c>
      <c r="F10" s="212" t="str">
        <f aca="false">Pupilles!F16</f>
        <v>(3)-Pup</v>
      </c>
      <c r="G10" s="213"/>
      <c r="H10" s="142" t="n">
        <f aca="false">Pupilles!H16</f>
        <v>0</v>
      </c>
      <c r="I10" s="214" t="n">
        <f aca="false">5*H10</f>
        <v>0</v>
      </c>
      <c r="J10" s="146" t="str">
        <f aca="false">Pupilles!I16</f>
        <v>7</v>
      </c>
      <c r="K10" s="146" t="n">
        <f aca="false">Pupilles!J16</f>
        <v>0</v>
      </c>
      <c r="L10" s="146" t="n">
        <f aca="false">Pupilles!K16</f>
        <v>0</v>
      </c>
      <c r="M10" s="214" t="n">
        <f aca="false">K10+I10</f>
        <v>0</v>
      </c>
      <c r="N10" s="215" t="str">
        <f aca="false">LEFT((M10/60),1)</f>
        <v>0</v>
      </c>
      <c r="O10" s="215" t="n">
        <f aca="false">M10-(N10*60)</f>
        <v>0</v>
      </c>
      <c r="P10" s="215" t="n">
        <f aca="false">J10+N10</f>
        <v>7</v>
      </c>
      <c r="Q10" s="214" t="n">
        <f aca="false">L10+0</f>
        <v>0</v>
      </c>
      <c r="R10" s="138" t="str">
        <f aca="false">IF(J10&lt;&gt;0,CONCATENATE(IF(P10&gt;9,P10,CONCATENATE(0,P10)),":",IF(O10&gt;9,O10,CONCATENATE(0,O10)),":",IF(Q10&gt;9,Q10,CONCATENATE(0,Q10))," "))</f>
        <v>07:00:00 </v>
      </c>
      <c r="S10" s="215" t="n">
        <f aca="false">IF(J10&lt;&gt;0,(P10*60)+(O10)+(L10/100)," ")</f>
        <v>420</v>
      </c>
      <c r="T10" s="151" t="n">
        <f aca="false">IF(ISERROR(RANK(S10,$S$9:$S$38,1)),0,RANK(S10,$S$9:$S$38,1))</f>
        <v>7</v>
      </c>
      <c r="U10" s="213"/>
      <c r="V10" s="216"/>
      <c r="W10" s="146" t="n">
        <f aca="false">Pupilles!P16</f>
        <v>0</v>
      </c>
      <c r="X10" s="146" t="n">
        <f aca="false">Pupilles!Q16</f>
        <v>0</v>
      </c>
      <c r="Y10" s="146" t="n">
        <f aca="false">Pupilles!R16</f>
        <v>0</v>
      </c>
      <c r="Z10" s="215" t="str">
        <f aca="false">IF((W10*60)+(X10)+(Y10/100)&gt;0,(W10*60)+(X10)+(Y10/100),"")</f>
        <v/>
      </c>
      <c r="AA10" s="217" t="n">
        <f aca="false">IF(ISERROR(RANK(Z10,$Z$9:$Z$38,1)),0,RANK(Z10,$Z$9:$Z$38,1))</f>
        <v>0</v>
      </c>
      <c r="AB10" s="218"/>
      <c r="AC10" s="146" t="str">
        <f aca="false">Pupilles!V16</f>
        <v>5</v>
      </c>
      <c r="AD10" s="146" t="n">
        <f aca="false">Pupilles!W16</f>
        <v>0</v>
      </c>
      <c r="AE10" s="215" t="n">
        <f aca="false">IF(AC10&lt;&gt;0,(AC10+(AD10/100))," ")</f>
        <v>5</v>
      </c>
      <c r="AF10" s="151" t="n">
        <f aca="false">IF(ISERROR(RANK(AE10,$AE$9:$AE$38,1)),0,RANK(AE10,$AE$9:$AE$38,1))</f>
        <v>5</v>
      </c>
      <c r="AG10" s="218"/>
      <c r="AH10" s="219"/>
      <c r="AI10" s="243" t="n">
        <f aca="false">Pupilles!AA16</f>
        <v>0</v>
      </c>
      <c r="AJ10" s="220"/>
      <c r="AK10" s="221" t="n">
        <f aca="false">IF($J$8&gt;0,T10,1)</f>
        <v>7</v>
      </c>
      <c r="AL10" s="222" t="n">
        <f aca="false">IF($J$8&gt;0,T10*1.001,1)</f>
        <v>7.007</v>
      </c>
      <c r="AM10" s="221" t="n">
        <f aca="false">IF($W$8&gt;0,AA10,1)</f>
        <v>1</v>
      </c>
      <c r="AN10" s="222" t="n">
        <f aca="false">IF($W$8&gt;0,AA10*1.001,1)</f>
        <v>1</v>
      </c>
      <c r="AO10" s="223" t="n">
        <f aca="false">IF($AC$8&gt;0,AF10,1)</f>
        <v>5</v>
      </c>
      <c r="AP10" s="223" t="n">
        <f aca="false">IF($AI$8&gt;0,AI10,1)</f>
        <v>1</v>
      </c>
      <c r="AQ10" s="224" t="n">
        <f aca="false">IF((AK10*AM10*AO10*AP10)=0," ",(AK10+AM10+AO10+AP10))</f>
        <v>14</v>
      </c>
      <c r="AR10" s="222" t="n">
        <f aca="false">IF((AL10*AN10*AO10*AP10)=0," ",(AL10+AN10+AO10+AP10))</f>
        <v>14.007</v>
      </c>
      <c r="AS10" s="225"/>
      <c r="AT10" s="150"/>
      <c r="AU10" s="151" t="n">
        <f aca="false">IF(ISERROR(RANK(AQ10,AQ$9:$AQ$38,1)),"",RANK(AQ10,$AQ$9:$AQ$38,1))</f>
        <v>6</v>
      </c>
      <c r="AV10" s="151" t="n">
        <f aca="false">IF(ISERROR(RANK(AR10,$AR$9:AR$38,1)),"",RANK(AR10,$AR$9:$AR$38,1))</f>
        <v>7</v>
      </c>
      <c r="AW10" s="226"/>
    </row>
    <row r="11" customFormat="false" ht="15" hidden="false" customHeight="false" outlineLevel="0" collapsed="false">
      <c r="A11" s="121" t="n">
        <f aca="false">Pupilles!A17</f>
        <v>17</v>
      </c>
      <c r="B11" s="153" t="n">
        <f aca="false">Pupilles!B17</f>
        <v>859026</v>
      </c>
      <c r="C11" s="211" t="str">
        <f aca="false">Pupilles!C17</f>
        <v>CAPA</v>
      </c>
      <c r="D11" s="138" t="str">
        <f aca="false">Pupilles!D17</f>
        <v>Tom</v>
      </c>
      <c r="E11" s="139" t="str">
        <f aca="false">Pupilles!E17</f>
        <v>Ecuisses VSP</v>
      </c>
      <c r="F11" s="212" t="str">
        <f aca="false">Pupilles!F17</f>
        <v>(3)-Pup</v>
      </c>
      <c r="G11" s="213"/>
      <c r="H11" s="142" t="n">
        <f aca="false">Pupilles!H17</f>
        <v>0</v>
      </c>
      <c r="I11" s="214" t="n">
        <f aca="false">5*H11</f>
        <v>0</v>
      </c>
      <c r="J11" s="146" t="str">
        <f aca="false">Pupilles!I17</f>
        <v>12</v>
      </c>
      <c r="K11" s="146" t="n">
        <f aca="false">Pupilles!J17</f>
        <v>0</v>
      </c>
      <c r="L11" s="146" t="n">
        <f aca="false">Pupilles!K17</f>
        <v>0</v>
      </c>
      <c r="M11" s="214" t="n">
        <f aca="false">K11+I11</f>
        <v>0</v>
      </c>
      <c r="N11" s="215" t="str">
        <f aca="false">LEFT((M11/60),1)</f>
        <v>0</v>
      </c>
      <c r="O11" s="215" t="n">
        <f aca="false">M11-(N11*60)</f>
        <v>0</v>
      </c>
      <c r="P11" s="215" t="n">
        <f aca="false">J11+N11</f>
        <v>12</v>
      </c>
      <c r="Q11" s="214" t="n">
        <f aca="false">L11+0</f>
        <v>0</v>
      </c>
      <c r="R11" s="138" t="str">
        <f aca="false">IF(J11&lt;&gt;0,CONCATENATE(IF(P11&gt;9,P11,CONCATENATE(0,P11)),":",IF(O11&gt;9,O11,CONCATENATE(0,O11)),":",IF(Q11&gt;9,Q11,CONCATENATE(0,Q11))," "))</f>
        <v>12:00:00 </v>
      </c>
      <c r="S11" s="215" t="n">
        <f aca="false">IF(J11&lt;&gt;0,(P11*60)+(O11)+(L11/100)," ")</f>
        <v>720</v>
      </c>
      <c r="T11" s="151" t="n">
        <f aca="false">IF(ISERROR(RANK(S11,$S$9:$S$38,1)),0,RANK(S11,$S$9:$S$38,1))</f>
        <v>12</v>
      </c>
      <c r="U11" s="213"/>
      <c r="V11" s="216"/>
      <c r="W11" s="146" t="n">
        <f aca="false">Pupilles!P17</f>
        <v>0</v>
      </c>
      <c r="X11" s="146" t="n">
        <f aca="false">Pupilles!Q17</f>
        <v>0</v>
      </c>
      <c r="Y11" s="146" t="n">
        <f aca="false">Pupilles!R17</f>
        <v>0</v>
      </c>
      <c r="Z11" s="215" t="str">
        <f aca="false">IF((W11*60)+(X11)+(Y11/100)&gt;0,(W11*60)+(X11)+(Y11/100),"")</f>
        <v/>
      </c>
      <c r="AA11" s="217" t="n">
        <f aca="false">IF(ISERROR(RANK(Z11,$Z$9:$Z$38,1)),0,RANK(Z11,$Z$9:$Z$38,1))</f>
        <v>0</v>
      </c>
      <c r="AB11" s="218"/>
      <c r="AC11" s="146" t="str">
        <f aca="false">Pupilles!V17</f>
        <v>15</v>
      </c>
      <c r="AD11" s="146" t="n">
        <f aca="false">Pupilles!W17</f>
        <v>0</v>
      </c>
      <c r="AE11" s="215" t="n">
        <f aca="false">IF(AC11&lt;&gt;0,(AC11+(AD11/100))," ")</f>
        <v>15</v>
      </c>
      <c r="AF11" s="151" t="n">
        <f aca="false">IF(ISERROR(RANK(AE11,$AE$9:$AE$38,1)),0,RANK(AE11,$AE$9:$AE$38,1))</f>
        <v>15</v>
      </c>
      <c r="AG11" s="218"/>
      <c r="AH11" s="219"/>
      <c r="AI11" s="243" t="n">
        <f aca="false">Pupilles!AA17</f>
        <v>0</v>
      </c>
      <c r="AJ11" s="220"/>
      <c r="AK11" s="221" t="n">
        <f aca="false">IF($J$8&gt;0,T11,1)</f>
        <v>12</v>
      </c>
      <c r="AL11" s="222" t="n">
        <f aca="false">IF($J$8&gt;0,T11*1.001,1)</f>
        <v>12.012</v>
      </c>
      <c r="AM11" s="221" t="n">
        <f aca="false">IF($W$8&gt;0,AA11,1)</f>
        <v>1</v>
      </c>
      <c r="AN11" s="222" t="n">
        <f aca="false">IF($W$8&gt;0,AA11*1.001,1)</f>
        <v>1</v>
      </c>
      <c r="AO11" s="223" t="n">
        <f aca="false">IF($AC$8&gt;0,AF11,1)</f>
        <v>15</v>
      </c>
      <c r="AP11" s="223" t="n">
        <f aca="false">IF($AI$8&gt;0,AI11,1)</f>
        <v>1</v>
      </c>
      <c r="AQ11" s="224" t="n">
        <f aca="false">IF((AK11*AM11*AO11*AP11)=0," ",(AK11+AM11+AO11+AP11))</f>
        <v>29</v>
      </c>
      <c r="AR11" s="222" t="n">
        <f aca="false">IF((AL11*AN11*AO11*AP11)=0," ",(AL11+AN11+AO11+AP11))</f>
        <v>29.012</v>
      </c>
      <c r="AS11" s="225"/>
      <c r="AT11" s="150"/>
      <c r="AU11" s="151" t="n">
        <f aca="false">IF(ISERROR(RANK(AQ11,AQ$9:$AQ$38,1)),"",RANK(AQ11,$AQ$9:$AQ$38,1))</f>
        <v>14</v>
      </c>
      <c r="AV11" s="151" t="n">
        <f aca="false">IF(ISERROR(RANK(AR11,$AR$9:AR$38,1)),"",RANK(AR11,$AR$9:$AR$38,1))</f>
        <v>14</v>
      </c>
      <c r="AW11" s="226"/>
    </row>
    <row r="12" customFormat="false" ht="15" hidden="false" customHeight="false" outlineLevel="0" collapsed="false">
      <c r="A12" s="121" t="n">
        <f aca="false">Pupilles!A18</f>
        <v>18</v>
      </c>
      <c r="B12" s="153" t="n">
        <f aca="false">Pupilles!B18</f>
        <v>55710113</v>
      </c>
      <c r="C12" s="211" t="str">
        <f aca="false">Pupilles!C18</f>
        <v>DUCOTE</v>
      </c>
      <c r="D12" s="138" t="str">
        <f aca="false">Pupilles!D18</f>
        <v>Laurine</v>
      </c>
      <c r="E12" s="139" t="str">
        <f aca="false">Pupilles!E18</f>
        <v>VC Montcellien</v>
      </c>
      <c r="F12" s="212" t="str">
        <f aca="false">Pupilles!F18</f>
        <v>(3)-Pup</v>
      </c>
      <c r="G12" s="213"/>
      <c r="H12" s="142" t="n">
        <f aca="false">Pupilles!H18</f>
        <v>0</v>
      </c>
      <c r="I12" s="214" t="n">
        <f aca="false">5*H12</f>
        <v>0</v>
      </c>
      <c r="J12" s="146" t="str">
        <f aca="false">Pupilles!I18</f>
        <v>3</v>
      </c>
      <c r="K12" s="146" t="n">
        <f aca="false">Pupilles!J18</f>
        <v>0</v>
      </c>
      <c r="L12" s="146" t="n">
        <f aca="false">Pupilles!K18</f>
        <v>0</v>
      </c>
      <c r="M12" s="214" t="n">
        <f aca="false">K12+I12</f>
        <v>0</v>
      </c>
      <c r="N12" s="215" t="str">
        <f aca="false">LEFT((M12/60),1)</f>
        <v>0</v>
      </c>
      <c r="O12" s="215" t="n">
        <f aca="false">M12-(N12*60)</f>
        <v>0</v>
      </c>
      <c r="P12" s="215" t="n">
        <f aca="false">J12+N12</f>
        <v>3</v>
      </c>
      <c r="Q12" s="214" t="n">
        <f aca="false">L12+0</f>
        <v>0</v>
      </c>
      <c r="R12" s="138" t="str">
        <f aca="false">IF(J12&lt;&gt;0,CONCATENATE(IF(P12&gt;9,P12,CONCATENATE(0,P12)),":",IF(O12&gt;9,O12,CONCATENATE(0,O12)),":",IF(Q12&gt;9,Q12,CONCATENATE(0,Q12))," "))</f>
        <v>03:00:00 </v>
      </c>
      <c r="S12" s="215" t="n">
        <f aca="false">IF(J12&lt;&gt;0,(P12*60)+(O12)+(L12/100)," ")</f>
        <v>180</v>
      </c>
      <c r="T12" s="151" t="n">
        <f aca="false">IF(ISERROR(RANK(S12,$S$9:$S$38,1)),0,RANK(S12,$S$9:$S$38,1))</f>
        <v>3</v>
      </c>
      <c r="U12" s="213"/>
      <c r="V12" s="216"/>
      <c r="W12" s="146" t="n">
        <f aca="false">Pupilles!P18</f>
        <v>0</v>
      </c>
      <c r="X12" s="146" t="n">
        <f aca="false">Pupilles!Q18</f>
        <v>0</v>
      </c>
      <c r="Y12" s="146" t="n">
        <f aca="false">Pupilles!R18</f>
        <v>0</v>
      </c>
      <c r="Z12" s="215" t="str">
        <f aca="false">IF((W12*60)+(X12)+(Y12/100)&gt;0,(W12*60)+(X12)+(Y12/100),"")</f>
        <v/>
      </c>
      <c r="AA12" s="217" t="n">
        <f aca="false">IF(ISERROR(RANK(Z12,$Z$9:$Z$38,1)),0,RANK(Z12,$Z$9:$Z$38,1))</f>
        <v>0</v>
      </c>
      <c r="AB12" s="218"/>
      <c r="AC12" s="146" t="str">
        <f aca="false">Pupilles!V18</f>
        <v>3</v>
      </c>
      <c r="AD12" s="146" t="n">
        <f aca="false">Pupilles!W18</f>
        <v>0</v>
      </c>
      <c r="AE12" s="215" t="n">
        <f aca="false">IF(AC12&lt;&gt;0,(AC12+(AD12/100))," ")</f>
        <v>3</v>
      </c>
      <c r="AF12" s="151" t="n">
        <f aca="false">IF(ISERROR(RANK(AE12,$AE$9:$AE$38,1)),0,RANK(AE12,$AE$9:$AE$38,1))</f>
        <v>3</v>
      </c>
      <c r="AG12" s="218"/>
      <c r="AH12" s="219"/>
      <c r="AI12" s="243" t="n">
        <f aca="false">Pupilles!AA18</f>
        <v>0</v>
      </c>
      <c r="AJ12" s="220"/>
      <c r="AK12" s="221" t="n">
        <f aca="false">IF($J$8&gt;0,T12,1)</f>
        <v>3</v>
      </c>
      <c r="AL12" s="222" t="n">
        <f aca="false">IF($J$8&gt;0,T12*1.001,1)</f>
        <v>3.003</v>
      </c>
      <c r="AM12" s="221" t="n">
        <f aca="false">IF($W$8&gt;0,AA12,1)</f>
        <v>1</v>
      </c>
      <c r="AN12" s="222" t="n">
        <f aca="false">IF($W$8&gt;0,AA12*1.001,1)</f>
        <v>1</v>
      </c>
      <c r="AO12" s="223" t="n">
        <f aca="false">IF($AC$8&gt;0,AF12,1)</f>
        <v>3</v>
      </c>
      <c r="AP12" s="223" t="n">
        <f aca="false">IF($AI$8&gt;0,AI12,1)</f>
        <v>1</v>
      </c>
      <c r="AQ12" s="224" t="n">
        <f aca="false">IF((AK12*AM12*AO12*AP12)=0," ",(AK12+AM12+AO12+AP12))</f>
        <v>8</v>
      </c>
      <c r="AR12" s="222" t="n">
        <f aca="false">IF((AL12*AN12*AO12*AP12)=0," ",(AL12+AN12+AO12+AP12))</f>
        <v>8.003</v>
      </c>
      <c r="AS12" s="225"/>
      <c r="AT12" s="150"/>
      <c r="AU12" s="151" t="n">
        <f aca="false">IF(ISERROR(RANK(AQ12,AQ$9:$AQ$38,1)),"",RANK(AQ12,$AQ$9:$AQ$38,1))</f>
        <v>3</v>
      </c>
      <c r="AV12" s="151" t="n">
        <f aca="false">IF(ISERROR(RANK(AR12,$AR$9:AR$38,1)),"",RANK(AR12,$AR$9:$AR$38,1))</f>
        <v>3</v>
      </c>
      <c r="AW12" s="226"/>
    </row>
    <row r="13" customFormat="false" ht="15" hidden="false" customHeight="false" outlineLevel="0" collapsed="false">
      <c r="A13" s="121" t="n">
        <f aca="false">Pupilles!A19</f>
        <v>19</v>
      </c>
      <c r="B13" s="153" t="n">
        <f aca="false">Pupilles!B19</f>
        <v>859032</v>
      </c>
      <c r="C13" s="211" t="str">
        <f aca="false">Pupilles!C19</f>
        <v>GAUTHIER</v>
      </c>
      <c r="D13" s="138" t="str">
        <f aca="false">Pupilles!D19</f>
        <v>Mattéo</v>
      </c>
      <c r="E13" s="139" t="str">
        <f aca="false">Pupilles!E19</f>
        <v>Ecuisses VSP</v>
      </c>
      <c r="F13" s="212" t="str">
        <f aca="false">Pupilles!F19</f>
        <v>(3)-Pup</v>
      </c>
      <c r="G13" s="213"/>
      <c r="H13" s="142" t="n">
        <f aca="false">Pupilles!H19</f>
        <v>0</v>
      </c>
      <c r="I13" s="214" t="n">
        <f aca="false">5*H13</f>
        <v>0</v>
      </c>
      <c r="J13" s="146" t="str">
        <f aca="false">Pupilles!I19</f>
        <v>14</v>
      </c>
      <c r="K13" s="146" t="n">
        <f aca="false">Pupilles!J19</f>
        <v>0</v>
      </c>
      <c r="L13" s="146" t="n">
        <f aca="false">Pupilles!K19</f>
        <v>0</v>
      </c>
      <c r="M13" s="214" t="n">
        <f aca="false">K13+I13</f>
        <v>0</v>
      </c>
      <c r="N13" s="215" t="str">
        <f aca="false">LEFT((M13/60),1)</f>
        <v>0</v>
      </c>
      <c r="O13" s="215" t="n">
        <f aca="false">M13-(N13*60)</f>
        <v>0</v>
      </c>
      <c r="P13" s="215" t="n">
        <f aca="false">J13+N13</f>
        <v>14</v>
      </c>
      <c r="Q13" s="214" t="n">
        <f aca="false">L13+0</f>
        <v>0</v>
      </c>
      <c r="R13" s="138" t="str">
        <f aca="false">IF(J13&lt;&gt;0,CONCATENATE(IF(P13&gt;9,P13,CONCATENATE(0,P13)),":",IF(O13&gt;9,O13,CONCATENATE(0,O13)),":",IF(Q13&gt;9,Q13,CONCATENATE(0,Q13))," "))</f>
        <v>14:00:00 </v>
      </c>
      <c r="S13" s="215" t="n">
        <f aca="false">IF(J13&lt;&gt;0,(P13*60)+(O13)+(L13/100)," ")</f>
        <v>840</v>
      </c>
      <c r="T13" s="151" t="n">
        <f aca="false">IF(ISERROR(RANK(S13,$S$9:$S$38,1)),0,RANK(S13,$S$9:$S$38,1))</f>
        <v>14</v>
      </c>
      <c r="U13" s="213"/>
      <c r="V13" s="216"/>
      <c r="W13" s="146" t="n">
        <f aca="false">Pupilles!P19</f>
        <v>0</v>
      </c>
      <c r="X13" s="146" t="n">
        <f aca="false">Pupilles!Q19</f>
        <v>0</v>
      </c>
      <c r="Y13" s="146" t="n">
        <f aca="false">Pupilles!R19</f>
        <v>0</v>
      </c>
      <c r="Z13" s="215" t="str">
        <f aca="false">IF((W13*60)+(X13)+(Y13/100)&gt;0,(W13*60)+(X13)+(Y13/100),"")</f>
        <v/>
      </c>
      <c r="AA13" s="217" t="n">
        <f aca="false">IF(ISERROR(RANK(Z13,$Z$9:$Z$38,1)),0,RANK(Z13,$Z$9:$Z$38,1))</f>
        <v>0</v>
      </c>
      <c r="AB13" s="218"/>
      <c r="AC13" s="146" t="str">
        <f aca="false">Pupilles!V19</f>
        <v>16</v>
      </c>
      <c r="AD13" s="146" t="n">
        <f aca="false">Pupilles!W19</f>
        <v>0</v>
      </c>
      <c r="AE13" s="215" t="n">
        <f aca="false">IF(AC13&lt;&gt;0,(AC13+(AD13/100))," ")</f>
        <v>16</v>
      </c>
      <c r="AF13" s="151" t="n">
        <f aca="false">IF(ISERROR(RANK(AE13,$AE$9:$AE$38,1)),0,RANK(AE13,$AE$9:$AE$38,1))</f>
        <v>16</v>
      </c>
      <c r="AG13" s="218"/>
      <c r="AH13" s="219"/>
      <c r="AI13" s="243" t="n">
        <f aca="false">Pupilles!AA19</f>
        <v>0</v>
      </c>
      <c r="AJ13" s="220"/>
      <c r="AK13" s="221" t="n">
        <f aca="false">IF($J$8&gt;0,T13,1)</f>
        <v>14</v>
      </c>
      <c r="AL13" s="222" t="n">
        <f aca="false">IF($J$8&gt;0,T13*1.001,1)</f>
        <v>14.014</v>
      </c>
      <c r="AM13" s="221" t="n">
        <f aca="false">IF($W$8&gt;0,AA13,1)</f>
        <v>1</v>
      </c>
      <c r="AN13" s="222" t="n">
        <f aca="false">IF($W$8&gt;0,AA13*1.001,1)</f>
        <v>1</v>
      </c>
      <c r="AO13" s="223" t="n">
        <f aca="false">IF($AC$8&gt;0,AF13,1)</f>
        <v>16</v>
      </c>
      <c r="AP13" s="223" t="n">
        <f aca="false">IF($AI$8&gt;0,AI13,1)</f>
        <v>1</v>
      </c>
      <c r="AQ13" s="224" t="n">
        <f aca="false">IF((AK13*AM13*AO13*AP13)=0," ",(AK13+AM13+AO13+AP13))</f>
        <v>32</v>
      </c>
      <c r="AR13" s="222" t="n">
        <f aca="false">IF((AL13*AN13*AO13*AP13)=0," ",(AL13+AN13+AO13+AP13))</f>
        <v>32.014</v>
      </c>
      <c r="AS13" s="225"/>
      <c r="AT13" s="150"/>
      <c r="AU13" s="151" t="n">
        <f aca="false">IF(ISERROR(RANK(AQ13,AQ$9:$AQ$38,1)),"",RANK(AQ13,$AQ$9:$AQ$38,1))</f>
        <v>16</v>
      </c>
      <c r="AV13" s="151" t="n">
        <f aca="false">IF(ISERROR(RANK(AR13,$AR$9:AR$38,1)),"",RANK(AR13,$AR$9:$AR$38,1))</f>
        <v>16</v>
      </c>
      <c r="AW13" s="226"/>
    </row>
    <row r="14" customFormat="false" ht="15" hidden="false" customHeight="false" outlineLevel="0" collapsed="false">
      <c r="A14" s="121" t="n">
        <f aca="false">Pupilles!A20</f>
        <v>20</v>
      </c>
      <c r="B14" s="153" t="n">
        <f aca="false">Pupilles!B20</f>
        <v>55789720</v>
      </c>
      <c r="C14" s="211" t="str">
        <f aca="false">Pupilles!C20</f>
        <v>GAUTHIER</v>
      </c>
      <c r="D14" s="138" t="str">
        <f aca="false">Pupilles!D20</f>
        <v>Ancelin</v>
      </c>
      <c r="E14" s="139" t="str">
        <f aca="false">Pupilles!E20</f>
        <v>VC Montcellien</v>
      </c>
      <c r="F14" s="212" t="str">
        <f aca="false">Pupilles!F20</f>
        <v>(3)-Pup</v>
      </c>
      <c r="G14" s="213"/>
      <c r="H14" s="142" t="n">
        <f aca="false">Pupilles!H20</f>
        <v>0</v>
      </c>
      <c r="I14" s="214" t="n">
        <f aca="false">5*H14</f>
        <v>0</v>
      </c>
      <c r="J14" s="146" t="str">
        <f aca="false">Pupilles!I20</f>
        <v>13</v>
      </c>
      <c r="K14" s="146" t="n">
        <f aca="false">Pupilles!J20</f>
        <v>0</v>
      </c>
      <c r="L14" s="146" t="n">
        <f aca="false">Pupilles!K20</f>
        <v>0</v>
      </c>
      <c r="M14" s="214" t="n">
        <f aca="false">K14+I14</f>
        <v>0</v>
      </c>
      <c r="N14" s="215" t="str">
        <f aca="false">LEFT((M14/60),1)</f>
        <v>0</v>
      </c>
      <c r="O14" s="215" t="n">
        <f aca="false">M14-(N14*60)</f>
        <v>0</v>
      </c>
      <c r="P14" s="215" t="n">
        <f aca="false">J14+N14</f>
        <v>13</v>
      </c>
      <c r="Q14" s="214" t="n">
        <f aca="false">L14+0</f>
        <v>0</v>
      </c>
      <c r="R14" s="138" t="str">
        <f aca="false">IF(J14&lt;&gt;0,CONCATENATE(IF(P14&gt;9,P14,CONCATENATE(0,P14)),":",IF(O14&gt;9,O14,CONCATENATE(0,O14)),":",IF(Q14&gt;9,Q14,CONCATENATE(0,Q14))," "))</f>
        <v>13:00:00 </v>
      </c>
      <c r="S14" s="215" t="n">
        <f aca="false">IF(J14&lt;&gt;0,(P14*60)+(O14)+(L14/100)," ")</f>
        <v>780</v>
      </c>
      <c r="T14" s="151" t="n">
        <f aca="false">IF(ISERROR(RANK(S14,$S$9:$S$38,1)),0,RANK(S14,$S$9:$S$38,1))</f>
        <v>13</v>
      </c>
      <c r="U14" s="213"/>
      <c r="V14" s="216"/>
      <c r="W14" s="146" t="n">
        <f aca="false">Pupilles!P20</f>
        <v>0</v>
      </c>
      <c r="X14" s="146" t="n">
        <f aca="false">Pupilles!Q20</f>
        <v>0</v>
      </c>
      <c r="Y14" s="146" t="n">
        <f aca="false">Pupilles!R20</f>
        <v>0</v>
      </c>
      <c r="Z14" s="215" t="str">
        <f aca="false">IF((W14*60)+(X14)+(Y14/100)&gt;0,(W14*60)+(X14)+(Y14/100),"")</f>
        <v/>
      </c>
      <c r="AA14" s="217" t="n">
        <f aca="false">IF(ISERROR(RANK(Z14,$Z$9:$Z$38,1)),0,RANK(Z14,$Z$9:$Z$38,1))</f>
        <v>0</v>
      </c>
      <c r="AB14" s="218"/>
      <c r="AC14" s="146" t="str">
        <f aca="false">Pupilles!V20</f>
        <v>14</v>
      </c>
      <c r="AD14" s="146" t="n">
        <f aca="false">Pupilles!W20</f>
        <v>0</v>
      </c>
      <c r="AE14" s="215" t="n">
        <f aca="false">IF(AC14&lt;&gt;0,(AC14+(AD14/100))," ")</f>
        <v>14</v>
      </c>
      <c r="AF14" s="151" t="n">
        <f aca="false">IF(ISERROR(RANK(AE14,$AE$9:$AE$38,1)),0,RANK(AE14,$AE$9:$AE$38,1))</f>
        <v>14</v>
      </c>
      <c r="AG14" s="218"/>
      <c r="AH14" s="219"/>
      <c r="AI14" s="243" t="n">
        <f aca="false">Pupilles!AA20</f>
        <v>0</v>
      </c>
      <c r="AJ14" s="220"/>
      <c r="AK14" s="221" t="n">
        <f aca="false">IF($J$8&gt;0,T14,1)</f>
        <v>13</v>
      </c>
      <c r="AL14" s="222" t="n">
        <f aca="false">IF($J$8&gt;0,T14*1.001,1)</f>
        <v>13.013</v>
      </c>
      <c r="AM14" s="221" t="n">
        <f aca="false">IF($W$8&gt;0,AA14,1)</f>
        <v>1</v>
      </c>
      <c r="AN14" s="222" t="n">
        <f aca="false">IF($W$8&gt;0,AA14*1.001,1)</f>
        <v>1</v>
      </c>
      <c r="AO14" s="223" t="n">
        <f aca="false">IF($AC$8&gt;0,AF14,1)</f>
        <v>14</v>
      </c>
      <c r="AP14" s="223" t="n">
        <f aca="false">IF($AI$8&gt;0,AI14,1)</f>
        <v>1</v>
      </c>
      <c r="AQ14" s="224" t="n">
        <f aca="false">IF((AK14*AM14*AO14*AP14)=0," ",(AK14+AM14+AO14+AP14))</f>
        <v>29</v>
      </c>
      <c r="AR14" s="222" t="n">
        <f aca="false">IF((AL14*AN14*AO14*AP14)=0," ",(AL14+AN14+AO14+AP14))</f>
        <v>29.013</v>
      </c>
      <c r="AS14" s="225"/>
      <c r="AT14" s="150"/>
      <c r="AU14" s="151" t="n">
        <f aca="false">IF(ISERROR(RANK(AQ14,AQ$9:$AQ$38,1)),"",RANK(AQ14,$AQ$9:$AQ$38,1))</f>
        <v>14</v>
      </c>
      <c r="AV14" s="151" t="n">
        <f aca="false">IF(ISERROR(RANK(AR14,$AR$9:AR$38,1)),"",RANK(AR14,$AR$9:$AR$38,1))</f>
        <v>15</v>
      </c>
      <c r="AW14" s="226"/>
    </row>
    <row r="15" customFormat="false" ht="15" hidden="false" customHeight="false" outlineLevel="0" collapsed="false">
      <c r="A15" s="121" t="n">
        <f aca="false">Pupilles!A21</f>
        <v>21</v>
      </c>
      <c r="B15" s="153" t="n">
        <f aca="false">Pupilles!B21</f>
        <v>55760663</v>
      </c>
      <c r="C15" s="211" t="str">
        <f aca="false">Pupilles!C21</f>
        <v>GRILLOT</v>
      </c>
      <c r="D15" s="138" t="str">
        <f aca="false">Pupilles!D21</f>
        <v>Ilaria</v>
      </c>
      <c r="E15" s="139" t="str">
        <f aca="false">Pupilles!E21</f>
        <v>AC Verdunoise</v>
      </c>
      <c r="F15" s="212" t="str">
        <f aca="false">Pupilles!F21</f>
        <v>(3)-Pup</v>
      </c>
      <c r="G15" s="213"/>
      <c r="H15" s="142" t="n">
        <f aca="false">Pupilles!H21</f>
        <v>0</v>
      </c>
      <c r="I15" s="214" t="n">
        <f aca="false">5*H15</f>
        <v>0</v>
      </c>
      <c r="J15" s="146" t="str">
        <f aca="false">Pupilles!I21</f>
        <v>16</v>
      </c>
      <c r="K15" s="146" t="n">
        <f aca="false">Pupilles!J21</f>
        <v>0</v>
      </c>
      <c r="L15" s="146" t="n">
        <f aca="false">Pupilles!K21</f>
        <v>0</v>
      </c>
      <c r="M15" s="214" t="n">
        <f aca="false">K15+I15</f>
        <v>0</v>
      </c>
      <c r="N15" s="215" t="str">
        <f aca="false">LEFT((M15/60),1)</f>
        <v>0</v>
      </c>
      <c r="O15" s="215" t="n">
        <f aca="false">M15-(N15*60)</f>
        <v>0</v>
      </c>
      <c r="P15" s="215" t="n">
        <f aca="false">J15+N15</f>
        <v>16</v>
      </c>
      <c r="Q15" s="214" t="n">
        <f aca="false">L15+0</f>
        <v>0</v>
      </c>
      <c r="R15" s="138" t="str">
        <f aca="false">IF(J15&lt;&gt;0,CONCATENATE(IF(P15&gt;9,P15,CONCATENATE(0,P15)),":",IF(O15&gt;9,O15,CONCATENATE(0,O15)),":",IF(Q15&gt;9,Q15,CONCATENATE(0,Q15))," "))</f>
        <v>16:00:00 </v>
      </c>
      <c r="S15" s="215" t="n">
        <f aca="false">IF(J15&lt;&gt;0,(P15*60)+(O15)+(L15/100)," ")</f>
        <v>960</v>
      </c>
      <c r="T15" s="151" t="n">
        <f aca="false">IF(ISERROR(RANK(S15,$S$9:$S$38,1)),0,RANK(S15,$S$9:$S$38,1))</f>
        <v>16</v>
      </c>
      <c r="U15" s="213"/>
      <c r="V15" s="216"/>
      <c r="W15" s="146" t="n">
        <f aca="false">Pupilles!P21</f>
        <v>0</v>
      </c>
      <c r="X15" s="146" t="n">
        <f aca="false">Pupilles!Q21</f>
        <v>0</v>
      </c>
      <c r="Y15" s="146" t="n">
        <f aca="false">Pupilles!R21</f>
        <v>0</v>
      </c>
      <c r="Z15" s="215" t="str">
        <f aca="false">IF((W15*60)+(X15)+(Y15/100)&gt;0,(W15*60)+(X15)+(Y15/100),"")</f>
        <v/>
      </c>
      <c r="AA15" s="217" t="n">
        <f aca="false">IF(ISERROR(RANK(Z15,$Z$9:$Z$38,1)),0,RANK(Z15,$Z$9:$Z$38,1))</f>
        <v>0</v>
      </c>
      <c r="AB15" s="218"/>
      <c r="AC15" s="146" t="str">
        <f aca="false">Pupilles!V21</f>
        <v>10</v>
      </c>
      <c r="AD15" s="146" t="n">
        <f aca="false">Pupilles!W21</f>
        <v>0</v>
      </c>
      <c r="AE15" s="215" t="n">
        <f aca="false">IF(AC15&lt;&gt;0,(AC15+(AD15/100))," ")</f>
        <v>10</v>
      </c>
      <c r="AF15" s="151" t="n">
        <f aca="false">IF(ISERROR(RANK(AE15,$AE$9:$AE$38,1)),0,RANK(AE15,$AE$9:$AE$38,1))</f>
        <v>10</v>
      </c>
      <c r="AG15" s="218"/>
      <c r="AH15" s="219"/>
      <c r="AI15" s="243" t="n">
        <f aca="false">Pupilles!AA21</f>
        <v>0</v>
      </c>
      <c r="AJ15" s="220"/>
      <c r="AK15" s="221" t="n">
        <f aca="false">IF($J$8&gt;0,T15,1)</f>
        <v>16</v>
      </c>
      <c r="AL15" s="222" t="n">
        <f aca="false">IF($J$8&gt;0,T15*1.001,1)</f>
        <v>16.016</v>
      </c>
      <c r="AM15" s="221" t="n">
        <f aca="false">IF($W$8&gt;0,AA15,1)</f>
        <v>1</v>
      </c>
      <c r="AN15" s="222" t="n">
        <f aca="false">IF($W$8&gt;0,AA15*1.001,1)</f>
        <v>1</v>
      </c>
      <c r="AO15" s="223" t="n">
        <f aca="false">IF($AC$8&gt;0,AF15,1)</f>
        <v>10</v>
      </c>
      <c r="AP15" s="223" t="n">
        <f aca="false">IF($AI$8&gt;0,AI15,1)</f>
        <v>1</v>
      </c>
      <c r="AQ15" s="224" t="n">
        <f aca="false">IF((AK15*AM15*AO15*AP15)=0," ",(AK15+AM15+AO15+AP15))</f>
        <v>28</v>
      </c>
      <c r="AR15" s="222" t="n">
        <f aca="false">IF((AL15*AN15*AO15*AP15)=0," ",(AL15+AN15+AO15+AP15))</f>
        <v>28.016</v>
      </c>
      <c r="AS15" s="225"/>
      <c r="AT15" s="150"/>
      <c r="AU15" s="151" t="n">
        <f aca="false">IF(ISERROR(RANK(AQ15,AQ$9:$AQ$38,1)),"",RANK(AQ15,$AQ$9:$AQ$38,1))</f>
        <v>13</v>
      </c>
      <c r="AV15" s="151" t="n">
        <f aca="false">IF(ISERROR(RANK(AR15,$AR$9:AR$38,1)),"",RANK(AR15,$AR$9:$AR$38,1))</f>
        <v>13</v>
      </c>
      <c r="AW15" s="226"/>
    </row>
    <row r="16" customFormat="false" ht="15" hidden="false" customHeight="false" outlineLevel="0" collapsed="false">
      <c r="A16" s="121" t="n">
        <f aca="false">Pupilles!A22</f>
        <v>22</v>
      </c>
      <c r="B16" s="153" t="n">
        <f aca="false">Pupilles!B22</f>
        <v>889545</v>
      </c>
      <c r="C16" s="211" t="str">
        <f aca="false">Pupilles!C22</f>
        <v>GUICHARD</v>
      </c>
      <c r="D16" s="138" t="str">
        <f aca="false">Pupilles!D22</f>
        <v>Guillaume</v>
      </c>
      <c r="E16" s="139" t="str">
        <f aca="false">Pupilles!E22</f>
        <v>VC Louhannais</v>
      </c>
      <c r="F16" s="212" t="str">
        <f aca="false">Pupilles!F22</f>
        <v>(3)-Pup</v>
      </c>
      <c r="G16" s="213"/>
      <c r="H16" s="142" t="n">
        <f aca="false">Pupilles!H22</f>
        <v>0</v>
      </c>
      <c r="I16" s="214" t="n">
        <f aca="false">5*H16</f>
        <v>0</v>
      </c>
      <c r="J16" s="146" t="str">
        <f aca="false">Pupilles!I22</f>
        <v>4</v>
      </c>
      <c r="K16" s="146" t="n">
        <f aca="false">Pupilles!J22</f>
        <v>0</v>
      </c>
      <c r="L16" s="146" t="n">
        <f aca="false">Pupilles!K22</f>
        <v>0</v>
      </c>
      <c r="M16" s="214" t="n">
        <f aca="false">K16+I16</f>
        <v>0</v>
      </c>
      <c r="N16" s="215" t="str">
        <f aca="false">LEFT((M16/60),1)</f>
        <v>0</v>
      </c>
      <c r="O16" s="215" t="n">
        <f aca="false">M16-(N16*60)</f>
        <v>0</v>
      </c>
      <c r="P16" s="215" t="n">
        <f aca="false">J16+N16</f>
        <v>4</v>
      </c>
      <c r="Q16" s="214" t="n">
        <f aca="false">L16+0</f>
        <v>0</v>
      </c>
      <c r="R16" s="138" t="str">
        <f aca="false">IF(J16&lt;&gt;0,CONCATENATE(IF(P16&gt;9,P16,CONCATENATE(0,P16)),":",IF(O16&gt;9,O16,CONCATENATE(0,O16)),":",IF(Q16&gt;9,Q16,CONCATENATE(0,Q16))," "))</f>
        <v>04:00:00 </v>
      </c>
      <c r="S16" s="215" t="n">
        <f aca="false">IF(J16&lt;&gt;0,(P16*60)+(O16)+(L16/100)," ")</f>
        <v>240</v>
      </c>
      <c r="T16" s="151" t="n">
        <f aca="false">IF(ISERROR(RANK(S16,$S$9:$S$38,1)),0,RANK(S16,$S$9:$S$38,1))</f>
        <v>4</v>
      </c>
      <c r="U16" s="213"/>
      <c r="V16" s="216"/>
      <c r="W16" s="146" t="n">
        <f aca="false">Pupilles!P22</f>
        <v>0</v>
      </c>
      <c r="X16" s="146" t="n">
        <f aca="false">Pupilles!Q22</f>
        <v>0</v>
      </c>
      <c r="Y16" s="146" t="n">
        <f aca="false">Pupilles!R22</f>
        <v>0</v>
      </c>
      <c r="Z16" s="215" t="str">
        <f aca="false">IF((W16*60)+(X16)+(Y16/100)&gt;0,(W16*60)+(X16)+(Y16/100),"")</f>
        <v/>
      </c>
      <c r="AA16" s="217" t="n">
        <f aca="false">IF(ISERROR(RANK(Z16,$Z$9:$Z$38,1)),0,RANK(Z16,$Z$9:$Z$38,1))</f>
        <v>0</v>
      </c>
      <c r="AB16" s="218"/>
      <c r="AC16" s="146" t="str">
        <f aca="false">Pupilles!V22</f>
        <v>6</v>
      </c>
      <c r="AD16" s="146" t="n">
        <f aca="false">Pupilles!W22</f>
        <v>0</v>
      </c>
      <c r="AE16" s="215" t="n">
        <f aca="false">IF(AC16&lt;&gt;0,(AC16+(AD16/100))," ")</f>
        <v>6</v>
      </c>
      <c r="AF16" s="151" t="n">
        <f aca="false">IF(ISERROR(RANK(AE16,$AE$9:$AE$38,1)),0,RANK(AE16,$AE$9:$AE$38,1))</f>
        <v>6</v>
      </c>
      <c r="AG16" s="218"/>
      <c r="AH16" s="219"/>
      <c r="AI16" s="243" t="n">
        <f aca="false">Pupilles!AA22</f>
        <v>0</v>
      </c>
      <c r="AJ16" s="220"/>
      <c r="AK16" s="221" t="n">
        <f aca="false">IF($J$8&gt;0,T16,1)</f>
        <v>4</v>
      </c>
      <c r="AL16" s="222" t="n">
        <f aca="false">IF($J$8&gt;0,T16*1.001,1)</f>
        <v>4.004</v>
      </c>
      <c r="AM16" s="221" t="n">
        <f aca="false">IF($W$8&gt;0,AA16,1)</f>
        <v>1</v>
      </c>
      <c r="AN16" s="222" t="n">
        <f aca="false">IF($W$8&gt;0,AA16*1.001,1)</f>
        <v>1</v>
      </c>
      <c r="AO16" s="223" t="n">
        <f aca="false">IF($AC$8&gt;0,AF16,1)</f>
        <v>6</v>
      </c>
      <c r="AP16" s="223" t="n">
        <f aca="false">IF($AI$8&gt;0,AI16,1)</f>
        <v>1</v>
      </c>
      <c r="AQ16" s="224" t="n">
        <f aca="false">IF((AK16*AM16*AO16*AP16)=0," ",(AK16+AM16+AO16+AP16))</f>
        <v>12</v>
      </c>
      <c r="AR16" s="222" t="n">
        <f aca="false">IF((AL16*AN16*AO16*AP16)=0," ",(AL16+AN16+AO16+AP16))</f>
        <v>12.004</v>
      </c>
      <c r="AS16" s="225"/>
      <c r="AT16" s="150"/>
      <c r="AU16" s="151" t="n">
        <f aca="false">IF(ISERROR(RANK(AQ16,AQ$9:$AQ$38,1)),"",RANK(AQ16,$AQ$9:$AQ$38,1))</f>
        <v>4</v>
      </c>
      <c r="AV16" s="151" t="n">
        <f aca="false">IF(ISERROR(RANK(AR16,$AR$9:AR$38,1)),"",RANK(AR16,$AR$9:$AR$38,1))</f>
        <v>4</v>
      </c>
      <c r="AW16" s="226"/>
    </row>
    <row r="17" customFormat="false" ht="15" hidden="false" customHeight="false" outlineLevel="0" collapsed="false">
      <c r="A17" s="121" t="n">
        <f aca="false">Pupilles!A23</f>
        <v>23</v>
      </c>
      <c r="B17" s="153" t="n">
        <f aca="false">Pupilles!B23</f>
        <v>55658996</v>
      </c>
      <c r="C17" s="211" t="str">
        <f aca="false">Pupilles!C23</f>
        <v>HEBERT</v>
      </c>
      <c r="D17" s="138" t="str">
        <f aca="false">Pupilles!D23</f>
        <v>Loucyan</v>
      </c>
      <c r="E17" s="139" t="str">
        <f aca="false">Pupilles!E23</f>
        <v>Ecuisses VSP</v>
      </c>
      <c r="F17" s="212" t="str">
        <f aca="false">Pupilles!F23</f>
        <v>(3)-Pup</v>
      </c>
      <c r="G17" s="213"/>
      <c r="H17" s="142" t="n">
        <f aca="false">Pupilles!H23</f>
        <v>0</v>
      </c>
      <c r="I17" s="214" t="n">
        <f aca="false">5*H17</f>
        <v>0</v>
      </c>
      <c r="J17" s="146" t="str">
        <f aca="false">Pupilles!I23</f>
        <v>6</v>
      </c>
      <c r="K17" s="146" t="n">
        <f aca="false">Pupilles!J23</f>
        <v>0</v>
      </c>
      <c r="L17" s="146" t="n">
        <f aca="false">Pupilles!K23</f>
        <v>0</v>
      </c>
      <c r="M17" s="214" t="n">
        <f aca="false">K17+I17</f>
        <v>0</v>
      </c>
      <c r="N17" s="215" t="str">
        <f aca="false">LEFT((M17/60),1)</f>
        <v>0</v>
      </c>
      <c r="O17" s="215" t="n">
        <f aca="false">M17-(N17*60)</f>
        <v>0</v>
      </c>
      <c r="P17" s="215" t="n">
        <f aca="false">J17+N17</f>
        <v>6</v>
      </c>
      <c r="Q17" s="214" t="n">
        <f aca="false">L17+0</f>
        <v>0</v>
      </c>
      <c r="R17" s="138" t="str">
        <f aca="false">IF(J17&lt;&gt;0,CONCATENATE(IF(P17&gt;9,P17,CONCATENATE(0,P17)),":",IF(O17&gt;9,O17,CONCATENATE(0,O17)),":",IF(Q17&gt;9,Q17,CONCATENATE(0,Q17))," "))</f>
        <v>06:00:00 </v>
      </c>
      <c r="S17" s="215" t="n">
        <f aca="false">IF(J17&lt;&gt;0,(P17*60)+(O17)+(L17/100)," ")</f>
        <v>360</v>
      </c>
      <c r="T17" s="151" t="n">
        <f aca="false">IF(ISERROR(RANK(S17,$S$9:$S$38,1)),0,RANK(S17,$S$9:$S$38,1))</f>
        <v>6</v>
      </c>
      <c r="U17" s="213"/>
      <c r="V17" s="216"/>
      <c r="W17" s="146" t="n">
        <f aca="false">Pupilles!P23</f>
        <v>0</v>
      </c>
      <c r="X17" s="146" t="n">
        <f aca="false">Pupilles!Q23</f>
        <v>0</v>
      </c>
      <c r="Y17" s="146" t="n">
        <f aca="false">Pupilles!R23</f>
        <v>0</v>
      </c>
      <c r="Z17" s="215" t="str">
        <f aca="false">IF((W17*60)+(X17)+(Y17/100)&gt;0,(W17*60)+(X17)+(Y17/100),"")</f>
        <v/>
      </c>
      <c r="AA17" s="217" t="n">
        <f aca="false">IF(ISERROR(RANK(Z17,$Z$9:$Z$38,1)),0,RANK(Z17,$Z$9:$Z$38,1))</f>
        <v>0</v>
      </c>
      <c r="AB17" s="218"/>
      <c r="AC17" s="146" t="str">
        <f aca="false">Pupilles!V23</f>
        <v>4</v>
      </c>
      <c r="AD17" s="146" t="n">
        <f aca="false">Pupilles!W23</f>
        <v>0</v>
      </c>
      <c r="AE17" s="215" t="n">
        <f aca="false">IF(AC17&lt;&gt;0,(AC17+(AD17/100))," ")</f>
        <v>4</v>
      </c>
      <c r="AF17" s="151" t="n">
        <f aca="false">IF(ISERROR(RANK(AE17,$AE$9:$AE$38,1)),0,RANK(AE17,$AE$9:$AE$38,1))</f>
        <v>4</v>
      </c>
      <c r="AG17" s="218"/>
      <c r="AH17" s="219"/>
      <c r="AI17" s="243" t="n">
        <f aca="false">Pupilles!AA23</f>
        <v>0</v>
      </c>
      <c r="AJ17" s="220"/>
      <c r="AK17" s="221" t="n">
        <f aca="false">IF($J$8&gt;0,T17,1)</f>
        <v>6</v>
      </c>
      <c r="AL17" s="222" t="n">
        <f aca="false">IF($J$8&gt;0,T17*1.001,1)</f>
        <v>6.006</v>
      </c>
      <c r="AM17" s="221" t="n">
        <f aca="false">IF($W$8&gt;0,AA17,1)</f>
        <v>1</v>
      </c>
      <c r="AN17" s="222" t="n">
        <f aca="false">IF($W$8&gt;0,AA17*1.001,1)</f>
        <v>1</v>
      </c>
      <c r="AO17" s="223" t="n">
        <f aca="false">IF($AC$8&gt;0,AF17,1)</f>
        <v>4</v>
      </c>
      <c r="AP17" s="223" t="n">
        <f aca="false">IF($AI$8&gt;0,AI17,1)</f>
        <v>1</v>
      </c>
      <c r="AQ17" s="224" t="n">
        <f aca="false">IF((AK17*AM17*AO17*AP17)=0," ",(AK17+AM17+AO17+AP17))</f>
        <v>12</v>
      </c>
      <c r="AR17" s="222" t="n">
        <f aca="false">IF((AL17*AN17*AO17*AP17)=0," ",(AL17+AN17+AO17+AP17))</f>
        <v>12.006</v>
      </c>
      <c r="AS17" s="225"/>
      <c r="AT17" s="150"/>
      <c r="AU17" s="151" t="n">
        <f aca="false">IF(ISERROR(RANK(AQ17,AQ$9:$AQ$38,1)),"",RANK(AQ17,$AQ$9:$AQ$38,1))</f>
        <v>4</v>
      </c>
      <c r="AV17" s="151" t="n">
        <f aca="false">IF(ISERROR(RANK(AR17,$AR$9:AR$38,1)),"",RANK(AR17,$AR$9:$AR$38,1))</f>
        <v>5</v>
      </c>
      <c r="AW17" s="226"/>
    </row>
    <row r="18" customFormat="false" ht="15" hidden="false" customHeight="false" outlineLevel="0" collapsed="false">
      <c r="A18" s="121" t="n">
        <f aca="false">Pupilles!A24</f>
        <v>24</v>
      </c>
      <c r="B18" s="153" t="n">
        <f aca="false">Pupilles!B24</f>
        <v>853315</v>
      </c>
      <c r="C18" s="211" t="str">
        <f aca="false">Pupilles!C24</f>
        <v>LONJARET</v>
      </c>
      <c r="D18" s="138" t="str">
        <f aca="false">Pupilles!D24</f>
        <v>Louis</v>
      </c>
      <c r="E18" s="139" t="str">
        <f aca="false">Pupilles!E24</f>
        <v>CC San Martinois</v>
      </c>
      <c r="F18" s="212" t="str">
        <f aca="false">Pupilles!F24</f>
        <v>(3)-Pup</v>
      </c>
      <c r="G18" s="213"/>
      <c r="H18" s="142" t="n">
        <f aca="false">Pupilles!H24</f>
        <v>0</v>
      </c>
      <c r="I18" s="214" t="n">
        <f aca="false">5*H18</f>
        <v>0</v>
      </c>
      <c r="J18" s="146" t="str">
        <f aca="false">Pupilles!I24</f>
        <v>11</v>
      </c>
      <c r="K18" s="146" t="n">
        <f aca="false">Pupilles!J24</f>
        <v>0</v>
      </c>
      <c r="L18" s="146" t="n">
        <f aca="false">Pupilles!K24</f>
        <v>0</v>
      </c>
      <c r="M18" s="214" t="n">
        <f aca="false">K18+I18</f>
        <v>0</v>
      </c>
      <c r="N18" s="215" t="str">
        <f aca="false">LEFT((M18/60),1)</f>
        <v>0</v>
      </c>
      <c r="O18" s="215" t="n">
        <f aca="false">M18-(N18*60)</f>
        <v>0</v>
      </c>
      <c r="P18" s="215" t="n">
        <f aca="false">J18+N18</f>
        <v>11</v>
      </c>
      <c r="Q18" s="214" t="n">
        <f aca="false">L18+0</f>
        <v>0</v>
      </c>
      <c r="R18" s="138" t="str">
        <f aca="false">IF(J18&lt;&gt;0,CONCATENATE(IF(P18&gt;9,P18,CONCATENATE(0,P18)),":",IF(O18&gt;9,O18,CONCATENATE(0,O18)),":",IF(Q18&gt;9,Q18,CONCATENATE(0,Q18))," "))</f>
        <v>11:00:00 </v>
      </c>
      <c r="S18" s="215" t="n">
        <f aca="false">IF(J18&lt;&gt;0,(P18*60)+(O18)+(L18/100)," ")</f>
        <v>660</v>
      </c>
      <c r="T18" s="151" t="n">
        <f aca="false">IF(ISERROR(RANK(S18,$S$9:$S$38,1)),0,RANK(S18,$S$9:$S$38,1))</f>
        <v>11</v>
      </c>
      <c r="U18" s="213"/>
      <c r="V18" s="216"/>
      <c r="W18" s="146" t="n">
        <f aca="false">Pupilles!P24</f>
        <v>0</v>
      </c>
      <c r="X18" s="146" t="n">
        <f aca="false">Pupilles!Q24</f>
        <v>0</v>
      </c>
      <c r="Y18" s="146" t="n">
        <f aca="false">Pupilles!R24</f>
        <v>0</v>
      </c>
      <c r="Z18" s="215" t="str">
        <f aca="false">IF((W18*60)+(X18)+(Y18/100)&gt;0,(W18*60)+(X18)+(Y18/100),"")</f>
        <v/>
      </c>
      <c r="AA18" s="217" t="n">
        <f aca="false">IF(ISERROR(RANK(Z18,$Z$9:$Z$38,1)),0,RANK(Z18,$Z$9:$Z$38,1))</f>
        <v>0</v>
      </c>
      <c r="AB18" s="218"/>
      <c r="AC18" s="146" t="str">
        <f aca="false">Pupilles!V24</f>
        <v>11</v>
      </c>
      <c r="AD18" s="146" t="n">
        <f aca="false">Pupilles!W24</f>
        <v>0</v>
      </c>
      <c r="AE18" s="215" t="n">
        <f aca="false">IF(AC18&lt;&gt;0,(AC18+(AD18/100))," ")</f>
        <v>11</v>
      </c>
      <c r="AF18" s="151" t="n">
        <f aca="false">IF(ISERROR(RANK(AE18,$AE$9:$AE$38,1)),0,RANK(AE18,$AE$9:$AE$38,1))</f>
        <v>11</v>
      </c>
      <c r="AG18" s="218"/>
      <c r="AH18" s="219"/>
      <c r="AI18" s="243" t="n">
        <f aca="false">Pupilles!AA24</f>
        <v>0</v>
      </c>
      <c r="AJ18" s="220"/>
      <c r="AK18" s="221" t="n">
        <f aca="false">IF($J$8&gt;0,T18,1)</f>
        <v>11</v>
      </c>
      <c r="AL18" s="222" t="n">
        <f aca="false">IF($J$8&gt;0,T18*1.001,1)</f>
        <v>11.011</v>
      </c>
      <c r="AM18" s="221" t="n">
        <f aca="false">IF($W$8&gt;0,AA18,1)</f>
        <v>1</v>
      </c>
      <c r="AN18" s="222" t="n">
        <f aca="false">IF($W$8&gt;0,AA18*1.001,1)</f>
        <v>1</v>
      </c>
      <c r="AO18" s="223" t="n">
        <f aca="false">IF($AC$8&gt;0,AF18,1)</f>
        <v>11</v>
      </c>
      <c r="AP18" s="223" t="n">
        <f aca="false">IF($AI$8&gt;0,AI18,1)</f>
        <v>1</v>
      </c>
      <c r="AQ18" s="224" t="n">
        <f aca="false">IF((AK18*AM18*AO18*AP18)=0," ",(AK18+AM18+AO18+AP18))</f>
        <v>24</v>
      </c>
      <c r="AR18" s="222" t="n">
        <f aca="false">IF((AL18*AN18*AO18*AP18)=0," ",(AL18+AN18+AO18+AP18))</f>
        <v>24.011</v>
      </c>
      <c r="AS18" s="225"/>
      <c r="AT18" s="150"/>
      <c r="AU18" s="151" t="n">
        <f aca="false">IF(ISERROR(RANK(AQ18,AQ$9:$AQ$38,1)),"",RANK(AQ18,$AQ$9:$AQ$38,1))</f>
        <v>11</v>
      </c>
      <c r="AV18" s="151" t="n">
        <f aca="false">IF(ISERROR(RANK(AR18,$AR$9:AR$38,1)),"",RANK(AR18,$AR$9:$AR$38,1))</f>
        <v>11</v>
      </c>
      <c r="AW18" s="226"/>
    </row>
    <row r="19" customFormat="false" ht="15" hidden="false" customHeight="false" outlineLevel="0" collapsed="false">
      <c r="A19" s="121" t="n">
        <f aca="false">Pupilles!A25</f>
        <v>25</v>
      </c>
      <c r="B19" s="153" t="n">
        <f aca="false">Pupilles!B25</f>
        <v>857902</v>
      </c>
      <c r="C19" s="211" t="str">
        <f aca="false">Pupilles!C25</f>
        <v>MOREAU</v>
      </c>
      <c r="D19" s="138" t="str">
        <f aca="false">Pupilles!D25</f>
        <v>Aristide</v>
      </c>
      <c r="E19" s="139" t="str">
        <f aca="false">Pupilles!E25</f>
        <v>VC Montcellien</v>
      </c>
      <c r="F19" s="212" t="str">
        <f aca="false">Pupilles!F25</f>
        <v>(3)-Pup</v>
      </c>
      <c r="G19" s="213"/>
      <c r="H19" s="142" t="n">
        <f aca="false">Pupilles!H25</f>
        <v>0</v>
      </c>
      <c r="I19" s="214" t="n">
        <f aca="false">5*H19</f>
        <v>0</v>
      </c>
      <c r="J19" s="146" t="str">
        <f aca="false">Pupilles!I25</f>
        <v>2</v>
      </c>
      <c r="K19" s="146" t="n">
        <f aca="false">Pupilles!J25</f>
        <v>0</v>
      </c>
      <c r="L19" s="146" t="n">
        <f aca="false">Pupilles!K25</f>
        <v>0</v>
      </c>
      <c r="M19" s="214" t="n">
        <f aca="false">K19+I19</f>
        <v>0</v>
      </c>
      <c r="N19" s="215" t="str">
        <f aca="false">LEFT((M19/60),1)</f>
        <v>0</v>
      </c>
      <c r="O19" s="215" t="n">
        <f aca="false">M19-(N19*60)</f>
        <v>0</v>
      </c>
      <c r="P19" s="215" t="n">
        <f aca="false">J19+N19</f>
        <v>2</v>
      </c>
      <c r="Q19" s="214" t="n">
        <f aca="false">L19+0</f>
        <v>0</v>
      </c>
      <c r="R19" s="138" t="str">
        <f aca="false">IF(J19&lt;&gt;0,CONCATENATE(IF(P19&gt;9,P19,CONCATENATE(0,P19)),":",IF(O19&gt;9,O19,CONCATENATE(0,O19)),":",IF(Q19&gt;9,Q19,CONCATENATE(0,Q19))," "))</f>
        <v>02:00:00 </v>
      </c>
      <c r="S19" s="215" t="n">
        <f aca="false">IF(J19&lt;&gt;0,(P19*60)+(O19)+(L19/100)," ")</f>
        <v>120</v>
      </c>
      <c r="T19" s="151" t="n">
        <f aca="false">IF(ISERROR(RANK(S19,$S$9:$S$38,1)),0,RANK(S19,$S$9:$S$38,1))</f>
        <v>2</v>
      </c>
      <c r="U19" s="213"/>
      <c r="V19" s="216"/>
      <c r="W19" s="146" t="n">
        <f aca="false">Pupilles!P25</f>
        <v>0</v>
      </c>
      <c r="X19" s="146" t="n">
        <f aca="false">Pupilles!Q25</f>
        <v>0</v>
      </c>
      <c r="Y19" s="146" t="n">
        <f aca="false">Pupilles!R25</f>
        <v>0</v>
      </c>
      <c r="Z19" s="215" t="str">
        <f aca="false">IF((W19*60)+(X19)+(Y19/100)&gt;0,(W19*60)+(X19)+(Y19/100),"")</f>
        <v/>
      </c>
      <c r="AA19" s="217" t="n">
        <f aca="false">IF(ISERROR(RANK(Z19,$Z$9:$Z$38,1)),0,RANK(Z19,$Z$9:$Z$38,1))</f>
        <v>0</v>
      </c>
      <c r="AB19" s="218"/>
      <c r="AC19" s="146" t="str">
        <f aca="false">Pupilles!V25</f>
        <v>2</v>
      </c>
      <c r="AD19" s="146" t="n">
        <f aca="false">Pupilles!W25</f>
        <v>0</v>
      </c>
      <c r="AE19" s="215" t="n">
        <f aca="false">IF(AC19&lt;&gt;0,(AC19+(AD19/100))," ")</f>
        <v>2</v>
      </c>
      <c r="AF19" s="151" t="n">
        <f aca="false">IF(ISERROR(RANK(AE19,$AE$9:$AE$38,1)),0,RANK(AE19,$AE$9:$AE$38,1))</f>
        <v>2</v>
      </c>
      <c r="AG19" s="218"/>
      <c r="AH19" s="219"/>
      <c r="AI19" s="243" t="n">
        <f aca="false">Pupilles!AA25</f>
        <v>0</v>
      </c>
      <c r="AJ19" s="220"/>
      <c r="AK19" s="221" t="n">
        <f aca="false">IF($J$8&gt;0,T19,1)</f>
        <v>2</v>
      </c>
      <c r="AL19" s="222" t="n">
        <f aca="false">IF($J$8&gt;0,T19*1.001,1)</f>
        <v>2.002</v>
      </c>
      <c r="AM19" s="221" t="n">
        <f aca="false">IF($W$8&gt;0,AA19,1)</f>
        <v>1</v>
      </c>
      <c r="AN19" s="222" t="n">
        <f aca="false">IF($W$8&gt;0,AA19*1.001,1)</f>
        <v>1</v>
      </c>
      <c r="AO19" s="223" t="n">
        <f aca="false">IF($AC$8&gt;0,AF19,1)</f>
        <v>2</v>
      </c>
      <c r="AP19" s="223" t="n">
        <f aca="false">IF($AI$8&gt;0,AI19,1)</f>
        <v>1</v>
      </c>
      <c r="AQ19" s="224" t="n">
        <f aca="false">IF((AK19*AM19*AO19*AP19)=0," ",(AK19+AM19+AO19+AP19))</f>
        <v>6</v>
      </c>
      <c r="AR19" s="222" t="n">
        <f aca="false">IF((AL19*AN19*AO19*AP19)=0," ",(AL19+AN19+AO19+AP19))</f>
        <v>6.002</v>
      </c>
      <c r="AS19" s="225"/>
      <c r="AT19" s="150"/>
      <c r="AU19" s="151" t="n">
        <f aca="false">IF(ISERROR(RANK(AQ19,AQ$9:$AQ$38,1)),"",RANK(AQ19,$AQ$9:$AQ$38,1))</f>
        <v>2</v>
      </c>
      <c r="AV19" s="151" t="n">
        <f aca="false">IF(ISERROR(RANK(AR19,$AR$9:AR$38,1)),"",RANK(AR19,$AR$9:$AR$38,1))</f>
        <v>2</v>
      </c>
      <c r="AW19" s="226"/>
    </row>
    <row r="20" customFormat="false" ht="15" hidden="false" customHeight="false" outlineLevel="0" collapsed="false">
      <c r="A20" s="121" t="n">
        <f aca="false">Pupilles!A26</f>
        <v>26</v>
      </c>
      <c r="B20" s="153" t="n">
        <f aca="false">Pupilles!B26</f>
        <v>55794368</v>
      </c>
      <c r="C20" s="211" t="str">
        <f aca="false">Pupilles!C26</f>
        <v>MORNAT</v>
      </c>
      <c r="D20" s="138" t="str">
        <f aca="false">Pupilles!D26</f>
        <v>Mathilde</v>
      </c>
      <c r="E20" s="139" t="str">
        <f aca="false">Pupilles!E26</f>
        <v>VS Joncynois</v>
      </c>
      <c r="F20" s="212" t="str">
        <f aca="false">Pupilles!F26</f>
        <v>(3)-Pup</v>
      </c>
      <c r="G20" s="213"/>
      <c r="H20" s="142" t="n">
        <f aca="false">Pupilles!H26</f>
        <v>0</v>
      </c>
      <c r="I20" s="214" t="n">
        <f aca="false">5*H20</f>
        <v>0</v>
      </c>
      <c r="J20" s="146" t="str">
        <f aca="false">Pupilles!I26</f>
        <v>17</v>
      </c>
      <c r="K20" s="146" t="n">
        <f aca="false">Pupilles!J26</f>
        <v>0</v>
      </c>
      <c r="L20" s="146" t="n">
        <f aca="false">Pupilles!K26</f>
        <v>0</v>
      </c>
      <c r="M20" s="214" t="n">
        <f aca="false">K20+I20</f>
        <v>0</v>
      </c>
      <c r="N20" s="215" t="str">
        <f aca="false">LEFT((M20/60),1)</f>
        <v>0</v>
      </c>
      <c r="O20" s="215" t="n">
        <f aca="false">M20-(N20*60)</f>
        <v>0</v>
      </c>
      <c r="P20" s="215" t="n">
        <f aca="false">J20+N20</f>
        <v>17</v>
      </c>
      <c r="Q20" s="214" t="n">
        <f aca="false">L20+0</f>
        <v>0</v>
      </c>
      <c r="R20" s="138" t="str">
        <f aca="false">IF(J20&lt;&gt;0,CONCATENATE(IF(P20&gt;9,P20,CONCATENATE(0,P20)),":",IF(O20&gt;9,O20,CONCATENATE(0,O20)),":",IF(Q20&gt;9,Q20,CONCATENATE(0,Q20))," "))</f>
        <v>17:00:00 </v>
      </c>
      <c r="S20" s="215" t="n">
        <f aca="false">IF(J20&lt;&gt;0,(P20*60)+(O20)+(L20/100)," ")</f>
        <v>1020</v>
      </c>
      <c r="T20" s="151" t="n">
        <f aca="false">IF(ISERROR(RANK(S20,$S$9:$S$38,1)),0,RANK(S20,$S$9:$S$38,1))</f>
        <v>17</v>
      </c>
      <c r="U20" s="213"/>
      <c r="V20" s="216"/>
      <c r="W20" s="146" t="n">
        <f aca="false">Pupilles!P26</f>
        <v>0</v>
      </c>
      <c r="X20" s="146" t="n">
        <f aca="false">Pupilles!Q26</f>
        <v>0</v>
      </c>
      <c r="Y20" s="146" t="n">
        <f aca="false">Pupilles!R26</f>
        <v>0</v>
      </c>
      <c r="Z20" s="215" t="str">
        <f aca="false">IF((W20*60)+(X20)+(Y20/100)&gt;0,(W20*60)+(X20)+(Y20/100),"")</f>
        <v/>
      </c>
      <c r="AA20" s="217" t="n">
        <f aca="false">IF(ISERROR(RANK(Z20,$Z$9:$Z$38,1)),0,RANK(Z20,$Z$9:$Z$38,1))</f>
        <v>0</v>
      </c>
      <c r="AB20" s="218"/>
      <c r="AC20" s="146" t="str">
        <f aca="false">Pupilles!V26</f>
        <v>17</v>
      </c>
      <c r="AD20" s="146" t="n">
        <f aca="false">Pupilles!W26</f>
        <v>0</v>
      </c>
      <c r="AE20" s="215" t="n">
        <f aca="false">IF(AC20&lt;&gt;0,(AC20+(AD20/100))," ")</f>
        <v>17</v>
      </c>
      <c r="AF20" s="151" t="n">
        <f aca="false">IF(ISERROR(RANK(AE20,$AE$9:$AE$38,1)),0,RANK(AE20,$AE$9:$AE$38,1))</f>
        <v>17</v>
      </c>
      <c r="AG20" s="218"/>
      <c r="AH20" s="219"/>
      <c r="AI20" s="243" t="n">
        <f aca="false">Pupilles!AA26</f>
        <v>0</v>
      </c>
      <c r="AJ20" s="220"/>
      <c r="AK20" s="221" t="n">
        <f aca="false">IF($J$8&gt;0,T20,1)</f>
        <v>17</v>
      </c>
      <c r="AL20" s="222" t="n">
        <f aca="false">IF($J$8&gt;0,T20*1.001,1)</f>
        <v>17.017</v>
      </c>
      <c r="AM20" s="221" t="n">
        <f aca="false">IF($W$8&gt;0,AA20,1)</f>
        <v>1</v>
      </c>
      <c r="AN20" s="222" t="n">
        <f aca="false">IF($W$8&gt;0,AA20*1.001,1)</f>
        <v>1</v>
      </c>
      <c r="AO20" s="223" t="n">
        <f aca="false">IF($AC$8&gt;0,AF20,1)</f>
        <v>17</v>
      </c>
      <c r="AP20" s="223" t="n">
        <f aca="false">IF($AI$8&gt;0,AI20,1)</f>
        <v>1</v>
      </c>
      <c r="AQ20" s="224" t="n">
        <f aca="false">IF((AK20*AM20*AO20*AP20)=0," ",(AK20+AM20+AO20+AP20))</f>
        <v>36</v>
      </c>
      <c r="AR20" s="222" t="n">
        <f aca="false">IF((AL20*AN20*AO20*AP20)=0," ",(AL20+AN20+AO20+AP20))</f>
        <v>36.017</v>
      </c>
      <c r="AS20" s="225"/>
      <c r="AT20" s="150"/>
      <c r="AU20" s="151" t="n">
        <f aca="false">IF(ISERROR(RANK(AQ20,AQ$9:$AQ$38,1)),"",RANK(AQ20,$AQ$9:$AQ$38,1))</f>
        <v>17</v>
      </c>
      <c r="AV20" s="151" t="n">
        <f aca="false">IF(ISERROR(RANK(AR20,$AR$9:AR$38,1)),"",RANK(AR20,$AR$9:$AR$38,1))</f>
        <v>17</v>
      </c>
      <c r="AW20" s="226"/>
    </row>
    <row r="21" customFormat="false" ht="15" hidden="false" customHeight="false" outlineLevel="0" collapsed="false">
      <c r="A21" s="121" t="n">
        <f aca="false">Pupilles!A27</f>
        <v>27</v>
      </c>
      <c r="B21" s="153" t="n">
        <f aca="false">Pupilles!B27</f>
        <v>857527</v>
      </c>
      <c r="C21" s="211" t="str">
        <f aca="false">Pupilles!C27</f>
        <v>NUGUE</v>
      </c>
      <c r="D21" s="138" t="str">
        <f aca="false">Pupilles!D27</f>
        <v>Julian</v>
      </c>
      <c r="E21" s="139" t="str">
        <f aca="false">Pupilles!E27</f>
        <v>VC Charollais</v>
      </c>
      <c r="F21" s="212" t="str">
        <f aca="false">Pupilles!F27</f>
        <v>(3)-Pup</v>
      </c>
      <c r="G21" s="213"/>
      <c r="H21" s="142" t="n">
        <f aca="false">Pupilles!H27</f>
        <v>0</v>
      </c>
      <c r="I21" s="214" t="n">
        <f aca="false">5*H21</f>
        <v>0</v>
      </c>
      <c r="J21" s="146" t="str">
        <f aca="false">Pupilles!I27</f>
        <v>8</v>
      </c>
      <c r="K21" s="146" t="n">
        <f aca="false">Pupilles!J27</f>
        <v>0</v>
      </c>
      <c r="L21" s="146" t="n">
        <f aca="false">Pupilles!K27</f>
        <v>0</v>
      </c>
      <c r="M21" s="214" t="n">
        <f aca="false">K21+I21</f>
        <v>0</v>
      </c>
      <c r="N21" s="215" t="str">
        <f aca="false">LEFT((M21/60),1)</f>
        <v>0</v>
      </c>
      <c r="O21" s="215" t="n">
        <f aca="false">M21-(N21*60)</f>
        <v>0</v>
      </c>
      <c r="P21" s="215" t="n">
        <f aca="false">J21+N21</f>
        <v>8</v>
      </c>
      <c r="Q21" s="214" t="n">
        <f aca="false">L21+0</f>
        <v>0</v>
      </c>
      <c r="R21" s="138" t="str">
        <f aca="false">IF(J21&lt;&gt;0,CONCATENATE(IF(P21&gt;9,P21,CONCATENATE(0,P21)),":",IF(O21&gt;9,O21,CONCATENATE(0,O21)),":",IF(Q21&gt;9,Q21,CONCATENATE(0,Q21))," "))</f>
        <v>08:00:00 </v>
      </c>
      <c r="S21" s="215" t="n">
        <f aca="false">IF(J21&lt;&gt;0,(P21*60)+(O21)+(L21/100)," ")</f>
        <v>480</v>
      </c>
      <c r="T21" s="151" t="n">
        <f aca="false">IF(ISERROR(RANK(S21,$S$9:$S$38,1)),0,RANK(S21,$S$9:$S$38,1))</f>
        <v>8</v>
      </c>
      <c r="U21" s="213"/>
      <c r="V21" s="216"/>
      <c r="W21" s="146" t="n">
        <f aca="false">Pupilles!P27</f>
        <v>0</v>
      </c>
      <c r="X21" s="146" t="n">
        <f aca="false">Pupilles!Q27</f>
        <v>0</v>
      </c>
      <c r="Y21" s="146" t="n">
        <f aca="false">Pupilles!R27</f>
        <v>0</v>
      </c>
      <c r="Z21" s="215" t="str">
        <f aca="false">IF((W21*60)+(X21)+(Y21/100)&gt;0,(W21*60)+(X21)+(Y21/100),"")</f>
        <v/>
      </c>
      <c r="AA21" s="217" t="n">
        <f aca="false">IF(ISERROR(RANK(Z21,$Z$9:$Z$38,1)),0,RANK(Z21,$Z$9:$Z$38,1))</f>
        <v>0</v>
      </c>
      <c r="AB21" s="218"/>
      <c r="AC21" s="146" t="str">
        <f aca="false">Pupilles!V27</f>
        <v>13</v>
      </c>
      <c r="AD21" s="146" t="n">
        <f aca="false">Pupilles!W27</f>
        <v>0</v>
      </c>
      <c r="AE21" s="215" t="n">
        <f aca="false">IF(AC21&lt;&gt;0,(AC21+(AD21/100))," ")</f>
        <v>13</v>
      </c>
      <c r="AF21" s="151" t="n">
        <f aca="false">IF(ISERROR(RANK(AE21,$AE$9:$AE$38,1)),0,RANK(AE21,$AE$9:$AE$38,1))</f>
        <v>13</v>
      </c>
      <c r="AG21" s="218"/>
      <c r="AH21" s="219"/>
      <c r="AI21" s="243" t="n">
        <f aca="false">Pupilles!AA27</f>
        <v>0</v>
      </c>
      <c r="AJ21" s="220"/>
      <c r="AK21" s="221" t="n">
        <f aca="false">IF($J$8&gt;0,T21,1)</f>
        <v>8</v>
      </c>
      <c r="AL21" s="222" t="n">
        <f aca="false">IF($J$8&gt;0,T21*1.001,1)</f>
        <v>8.008</v>
      </c>
      <c r="AM21" s="221" t="n">
        <f aca="false">IF($W$8&gt;0,AA21,1)</f>
        <v>1</v>
      </c>
      <c r="AN21" s="222" t="n">
        <f aca="false">IF($W$8&gt;0,AA21*1.001,1)</f>
        <v>1</v>
      </c>
      <c r="AO21" s="223" t="n">
        <f aca="false">IF($AC$8&gt;0,AF21,1)</f>
        <v>13</v>
      </c>
      <c r="AP21" s="223" t="n">
        <f aca="false">IF($AI$8&gt;0,AI21,1)</f>
        <v>1</v>
      </c>
      <c r="AQ21" s="224" t="n">
        <f aca="false">IF((AK21*AM21*AO21*AP21)=0," ",(AK21+AM21+AO21+AP21))</f>
        <v>23</v>
      </c>
      <c r="AR21" s="222" t="n">
        <f aca="false">IF((AL21*AN21*AO21*AP21)=0," ",(AL21+AN21+AO21+AP21))</f>
        <v>23.008</v>
      </c>
      <c r="AS21" s="225"/>
      <c r="AT21" s="150"/>
      <c r="AU21" s="151" t="n">
        <f aca="false">IF(ISERROR(RANK(AQ21,AQ$9:$AQ$38,1)),"",RANK(AQ21,$AQ$9:$AQ$38,1))</f>
        <v>9</v>
      </c>
      <c r="AV21" s="151" t="n">
        <f aca="false">IF(ISERROR(RANK(AR21,$AR$9:AR$38,1)),"",RANK(AR21,$AR$9:$AR$38,1))</f>
        <v>9</v>
      </c>
      <c r="AW21" s="226"/>
    </row>
    <row r="22" customFormat="false" ht="15" hidden="false" customHeight="false" outlineLevel="0" collapsed="false">
      <c r="A22" s="121" t="n">
        <f aca="false">Pupilles!A28</f>
        <v>28</v>
      </c>
      <c r="B22" s="153" t="n">
        <f aca="false">Pupilles!B28</f>
        <v>890758</v>
      </c>
      <c r="C22" s="211" t="str">
        <f aca="false">Pupilles!C28</f>
        <v>PERNOLLET</v>
      </c>
      <c r="D22" s="138" t="str">
        <f aca="false">Pupilles!D28</f>
        <v>Baptiste</v>
      </c>
      <c r="E22" s="139" t="str">
        <f aca="false">Pupilles!E28</f>
        <v>CC San Martinois</v>
      </c>
      <c r="F22" s="212" t="str">
        <f aca="false">Pupilles!F28</f>
        <v>(3)-Pup</v>
      </c>
      <c r="G22" s="213"/>
      <c r="H22" s="142" t="n">
        <f aca="false">Pupilles!H28</f>
        <v>0</v>
      </c>
      <c r="I22" s="214" t="n">
        <f aca="false">5*H22</f>
        <v>0</v>
      </c>
      <c r="J22" s="146" t="str">
        <f aca="false">Pupilles!I28</f>
        <v>15</v>
      </c>
      <c r="K22" s="146" t="n">
        <f aca="false">Pupilles!J28</f>
        <v>0</v>
      </c>
      <c r="L22" s="146" t="n">
        <f aca="false">Pupilles!K28</f>
        <v>0</v>
      </c>
      <c r="M22" s="214" t="n">
        <f aca="false">K22+I22</f>
        <v>0</v>
      </c>
      <c r="N22" s="215" t="str">
        <f aca="false">LEFT((M22/60),1)</f>
        <v>0</v>
      </c>
      <c r="O22" s="215" t="n">
        <f aca="false">M22-(N22*60)</f>
        <v>0</v>
      </c>
      <c r="P22" s="215" t="n">
        <f aca="false">J22+N22</f>
        <v>15</v>
      </c>
      <c r="Q22" s="214" t="n">
        <f aca="false">L22+0</f>
        <v>0</v>
      </c>
      <c r="R22" s="138" t="str">
        <f aca="false">IF(J22&lt;&gt;0,CONCATENATE(IF(P22&gt;9,P22,CONCATENATE(0,P22)),":",IF(O22&gt;9,O22,CONCATENATE(0,O22)),":",IF(Q22&gt;9,Q22,CONCATENATE(0,Q22))," "))</f>
        <v>15:00:00 </v>
      </c>
      <c r="S22" s="215" t="n">
        <f aca="false">IF(J22&lt;&gt;0,(P22*60)+(O22)+(L22/100)," ")</f>
        <v>900</v>
      </c>
      <c r="T22" s="151" t="n">
        <f aca="false">IF(ISERROR(RANK(S22,$S$9:$S$38,1)),0,RANK(S22,$S$9:$S$38,1))</f>
        <v>15</v>
      </c>
      <c r="U22" s="213"/>
      <c r="V22" s="216"/>
      <c r="W22" s="146" t="n">
        <f aca="false">Pupilles!P28</f>
        <v>0</v>
      </c>
      <c r="X22" s="146" t="n">
        <f aca="false">Pupilles!Q28</f>
        <v>0</v>
      </c>
      <c r="Y22" s="146" t="n">
        <f aca="false">Pupilles!R28</f>
        <v>0</v>
      </c>
      <c r="Z22" s="215" t="str">
        <f aca="false">IF((W22*60)+(X22)+(Y22/100)&gt;0,(W22*60)+(X22)+(Y22/100),"")</f>
        <v/>
      </c>
      <c r="AA22" s="217" t="n">
        <f aca="false">IF(ISERROR(RANK(Z22,$Z$9:$Z$38,1)),0,RANK(Z22,$Z$9:$Z$38,1))</f>
        <v>0</v>
      </c>
      <c r="AB22" s="218"/>
      <c r="AC22" s="146" t="str">
        <f aca="false">Pupilles!V28</f>
        <v>9</v>
      </c>
      <c r="AD22" s="146" t="n">
        <f aca="false">Pupilles!W28</f>
        <v>0</v>
      </c>
      <c r="AE22" s="215" t="n">
        <f aca="false">IF(AC22&lt;&gt;0,(AC22+(AD22/100))," ")</f>
        <v>9</v>
      </c>
      <c r="AF22" s="151" t="n">
        <f aca="false">IF(ISERROR(RANK(AE22,$AE$9:$AE$38,1)),0,RANK(AE22,$AE$9:$AE$38,1))</f>
        <v>9</v>
      </c>
      <c r="AG22" s="218"/>
      <c r="AH22" s="219"/>
      <c r="AI22" s="243" t="n">
        <f aca="false">Pupilles!AA28</f>
        <v>0</v>
      </c>
      <c r="AJ22" s="220"/>
      <c r="AK22" s="221" t="n">
        <f aca="false">IF($J$8&gt;0,T22,1)</f>
        <v>15</v>
      </c>
      <c r="AL22" s="222" t="n">
        <f aca="false">IF($J$8&gt;0,T22*1.001,1)</f>
        <v>15.015</v>
      </c>
      <c r="AM22" s="221" t="n">
        <f aca="false">IF($W$8&gt;0,AA22,1)</f>
        <v>1</v>
      </c>
      <c r="AN22" s="222" t="n">
        <f aca="false">IF($W$8&gt;0,AA22*1.001,1)</f>
        <v>1</v>
      </c>
      <c r="AO22" s="223" t="n">
        <f aca="false">IF($AC$8&gt;0,AF22,1)</f>
        <v>9</v>
      </c>
      <c r="AP22" s="223" t="n">
        <f aca="false">IF($AI$8&gt;0,AI22,1)</f>
        <v>1</v>
      </c>
      <c r="AQ22" s="224" t="n">
        <f aca="false">IF((AK22*AM22*AO22*AP22)=0," ",(AK22+AM22+AO22+AP22))</f>
        <v>26</v>
      </c>
      <c r="AR22" s="222" t="n">
        <f aca="false">IF((AL22*AN22*AO22*AP22)=0," ",(AL22+AN22+AO22+AP22))</f>
        <v>26.015</v>
      </c>
      <c r="AS22" s="225"/>
      <c r="AT22" s="150"/>
      <c r="AU22" s="151" t="n">
        <f aca="false">IF(ISERROR(RANK(AQ22,AQ$9:$AQ$38,1)),"",RANK(AQ22,$AQ$9:$AQ$38,1))</f>
        <v>12</v>
      </c>
      <c r="AV22" s="151" t="n">
        <f aca="false">IF(ISERROR(RANK(AR22,$AR$9:AR$38,1)),"",RANK(AR22,$AR$9:$AR$38,1))</f>
        <v>12</v>
      </c>
      <c r="AW22" s="226"/>
    </row>
    <row r="23" customFormat="false" ht="15" hidden="false" customHeight="false" outlineLevel="0" collapsed="false">
      <c r="A23" s="121" t="n">
        <f aca="false">Pupilles!A29</f>
        <v>29</v>
      </c>
      <c r="B23" s="153" t="n">
        <f aca="false">Pupilles!B29</f>
        <v>890759</v>
      </c>
      <c r="C23" s="211" t="str">
        <f aca="false">Pupilles!C29</f>
        <v>PERNOLLET</v>
      </c>
      <c r="D23" s="138" t="str">
        <f aca="false">Pupilles!D29</f>
        <v>Jules</v>
      </c>
      <c r="E23" s="139" t="str">
        <f aca="false">Pupilles!E29</f>
        <v>CC San Martinois</v>
      </c>
      <c r="F23" s="212" t="str">
        <f aca="false">Pupilles!F29</f>
        <v>(3)-Pup</v>
      </c>
      <c r="G23" s="213"/>
      <c r="H23" s="142" t="n">
        <f aca="false">Pupilles!H29</f>
        <v>0</v>
      </c>
      <c r="I23" s="214" t="n">
        <f aca="false">5*H23</f>
        <v>0</v>
      </c>
      <c r="J23" s="146" t="str">
        <f aca="false">Pupilles!I29</f>
        <v>9</v>
      </c>
      <c r="K23" s="146" t="n">
        <f aca="false">Pupilles!J29</f>
        <v>0</v>
      </c>
      <c r="L23" s="146" t="n">
        <f aca="false">Pupilles!K29</f>
        <v>0</v>
      </c>
      <c r="M23" s="214" t="n">
        <f aca="false">K23+I23</f>
        <v>0</v>
      </c>
      <c r="N23" s="215" t="str">
        <f aca="false">LEFT((M23/60),1)</f>
        <v>0</v>
      </c>
      <c r="O23" s="215" t="n">
        <f aca="false">M23-(N23*60)</f>
        <v>0</v>
      </c>
      <c r="P23" s="215" t="n">
        <f aca="false">J23+N23</f>
        <v>9</v>
      </c>
      <c r="Q23" s="214" t="n">
        <f aca="false">L23+0</f>
        <v>0</v>
      </c>
      <c r="R23" s="138" t="str">
        <f aca="false">IF(J23&lt;&gt;0,CONCATENATE(IF(P23&gt;9,P23,CONCATENATE(0,P23)),":",IF(O23&gt;9,O23,CONCATENATE(0,O23)),":",IF(Q23&gt;9,Q23,CONCATENATE(0,Q23))," "))</f>
        <v>09:00:00 </v>
      </c>
      <c r="S23" s="215" t="n">
        <f aca="false">IF(J23&lt;&gt;0,(P23*60)+(O23)+(L23/100)," ")</f>
        <v>540</v>
      </c>
      <c r="T23" s="151" t="n">
        <f aca="false">IF(ISERROR(RANK(S23,$S$9:$S$38,1)),0,RANK(S23,$S$9:$S$38,1))</f>
        <v>9</v>
      </c>
      <c r="U23" s="213"/>
      <c r="V23" s="216"/>
      <c r="W23" s="146" t="n">
        <f aca="false">Pupilles!P29</f>
        <v>0</v>
      </c>
      <c r="X23" s="146" t="n">
        <f aca="false">Pupilles!Q29</f>
        <v>0</v>
      </c>
      <c r="Y23" s="146" t="n">
        <f aca="false">Pupilles!R29</f>
        <v>0</v>
      </c>
      <c r="Z23" s="215" t="str">
        <f aca="false">IF((W23*60)+(X23)+(Y23/100)&gt;0,(W23*60)+(X23)+(Y23/100),"")</f>
        <v/>
      </c>
      <c r="AA23" s="217" t="n">
        <f aca="false">IF(ISERROR(RANK(Z23,$Z$9:$Z$38,1)),0,RANK(Z23,$Z$9:$Z$38,1))</f>
        <v>0</v>
      </c>
      <c r="AB23" s="218"/>
      <c r="AC23" s="146" t="str">
        <f aca="false">Pupilles!V29</f>
        <v>12</v>
      </c>
      <c r="AD23" s="146" t="n">
        <f aca="false">Pupilles!W29</f>
        <v>0</v>
      </c>
      <c r="AE23" s="215" t="n">
        <f aca="false">IF(AC23&lt;&gt;0,(AC23+(AD23/100))," ")</f>
        <v>12</v>
      </c>
      <c r="AF23" s="151" t="n">
        <f aca="false">IF(ISERROR(RANK(AE23,$AE$9:$AE$38,1)),0,RANK(AE23,$AE$9:$AE$38,1))</f>
        <v>12</v>
      </c>
      <c r="AG23" s="218"/>
      <c r="AH23" s="219"/>
      <c r="AI23" s="243" t="n">
        <f aca="false">Pupilles!AA29</f>
        <v>0</v>
      </c>
      <c r="AJ23" s="220"/>
      <c r="AK23" s="221" t="n">
        <f aca="false">IF($J$8&gt;0,T23,1)</f>
        <v>9</v>
      </c>
      <c r="AL23" s="222" t="n">
        <f aca="false">IF($J$8&gt;0,T23*1.001,1)</f>
        <v>9.009</v>
      </c>
      <c r="AM23" s="221" t="n">
        <f aca="false">IF($W$8&gt;0,AA23,1)</f>
        <v>1</v>
      </c>
      <c r="AN23" s="222" t="n">
        <f aca="false">IF($W$8&gt;0,AA23*1.001,1)</f>
        <v>1</v>
      </c>
      <c r="AO23" s="223" t="n">
        <f aca="false">IF($AC$8&gt;0,AF23,1)</f>
        <v>12</v>
      </c>
      <c r="AP23" s="223" t="n">
        <f aca="false">IF($AI$8&gt;0,AI23,1)</f>
        <v>1</v>
      </c>
      <c r="AQ23" s="224" t="n">
        <f aca="false">IF((AK23*AM23*AO23*AP23)=0," ",(AK23+AM23+AO23+AP23))</f>
        <v>23</v>
      </c>
      <c r="AR23" s="222" t="n">
        <f aca="false">IF((AL23*AN23*AO23*AP23)=0," ",(AL23+AN23+AO23+AP23))</f>
        <v>23.009</v>
      </c>
      <c r="AS23" s="225"/>
      <c r="AT23" s="150"/>
      <c r="AU23" s="151" t="n">
        <f aca="false">IF(ISERROR(RANK(AQ23,AQ$9:$AQ$38,1)),"",RANK(AQ23,$AQ$9:$AQ$38,1))</f>
        <v>9</v>
      </c>
      <c r="AV23" s="151" t="n">
        <f aca="false">IF(ISERROR(RANK(AR23,$AR$9:AR$38,1)),"",RANK(AR23,$AR$9:$AR$38,1))</f>
        <v>10</v>
      </c>
      <c r="AW23" s="102"/>
    </row>
    <row r="24" customFormat="false" ht="15" hidden="false" customHeight="false" outlineLevel="0" collapsed="false">
      <c r="A24" s="121" t="n">
        <f aca="false">Pupilles!A30</f>
        <v>30</v>
      </c>
      <c r="B24" s="153" t="n">
        <f aca="false">Pupilles!B30</f>
        <v>0</v>
      </c>
      <c r="C24" s="211" t="str">
        <f aca="false">Pupilles!C30</f>
        <v>PERROUX</v>
      </c>
      <c r="D24" s="138" t="str">
        <f aca="false">Pupilles!D30</f>
        <v>Cyril</v>
      </c>
      <c r="E24" s="139" t="str">
        <f aca="false">Pupilles!E30</f>
        <v>Creusot Cyclisme</v>
      </c>
      <c r="F24" s="212" t="str">
        <f aca="false">Pupilles!F30</f>
        <v> </v>
      </c>
      <c r="G24" s="213"/>
      <c r="H24" s="142" t="n">
        <f aca="false">Pupilles!H30</f>
        <v>0</v>
      </c>
      <c r="I24" s="214" t="n">
        <f aca="false">5*H24</f>
        <v>0</v>
      </c>
      <c r="J24" s="146" t="str">
        <f aca="false">Pupilles!I30</f>
        <v>5</v>
      </c>
      <c r="K24" s="146" t="n">
        <f aca="false">Pupilles!J30</f>
        <v>0</v>
      </c>
      <c r="L24" s="146" t="n">
        <f aca="false">Pupilles!K30</f>
        <v>0</v>
      </c>
      <c r="M24" s="214" t="n">
        <f aca="false">K24+I24</f>
        <v>0</v>
      </c>
      <c r="N24" s="215" t="str">
        <f aca="false">LEFT((M24/60),1)</f>
        <v>0</v>
      </c>
      <c r="O24" s="215" t="n">
        <f aca="false">M24-(N24*60)</f>
        <v>0</v>
      </c>
      <c r="P24" s="215" t="n">
        <f aca="false">J24+N24</f>
        <v>5</v>
      </c>
      <c r="Q24" s="214" t="n">
        <f aca="false">L24+0</f>
        <v>0</v>
      </c>
      <c r="R24" s="138" t="str">
        <f aca="false">IF(J24&lt;&gt;0,CONCATENATE(IF(P24&gt;9,P24,CONCATENATE(0,P24)),":",IF(O24&gt;9,O24,CONCATENATE(0,O24)),":",IF(Q24&gt;9,Q24,CONCATENATE(0,Q24))," "))</f>
        <v>05:00:00 </v>
      </c>
      <c r="S24" s="215" t="n">
        <f aca="false">IF(J24&lt;&gt;0,(P24*60)+(O24)+(L24/100)," ")</f>
        <v>300</v>
      </c>
      <c r="T24" s="151" t="n">
        <f aca="false">IF(ISERROR(RANK(S24,$S$9:$S$38,1)),0,RANK(S24,$S$9:$S$38,1))</f>
        <v>5</v>
      </c>
      <c r="U24" s="213"/>
      <c r="V24" s="216"/>
      <c r="W24" s="146" t="n">
        <f aca="false">Pupilles!P30</f>
        <v>0</v>
      </c>
      <c r="X24" s="146" t="n">
        <f aca="false">Pupilles!Q30</f>
        <v>0</v>
      </c>
      <c r="Y24" s="146" t="n">
        <f aca="false">Pupilles!R30</f>
        <v>0</v>
      </c>
      <c r="Z24" s="215" t="str">
        <f aca="false">IF((W24*60)+(X24)+(Y24/100)&gt;0,(W24*60)+(X24)+(Y24/100),"")</f>
        <v/>
      </c>
      <c r="AA24" s="217" t="n">
        <f aca="false">IF(ISERROR(RANK(Z24,$Z$9:$Z$38,1)),0,RANK(Z24,$Z$9:$Z$38,1))</f>
        <v>0</v>
      </c>
      <c r="AB24" s="218"/>
      <c r="AC24" s="146" t="str">
        <f aca="false">Pupilles!V30</f>
        <v>7</v>
      </c>
      <c r="AD24" s="146" t="n">
        <f aca="false">Pupilles!W30</f>
        <v>0</v>
      </c>
      <c r="AE24" s="215" t="n">
        <f aca="false">IF(AC24&lt;&gt;0,(AC24+(AD24/100))," ")</f>
        <v>7</v>
      </c>
      <c r="AF24" s="151" t="n">
        <f aca="false">IF(ISERROR(RANK(AE24,$AE$9:$AE$38,1)),0,RANK(AE24,$AE$9:$AE$38,1))</f>
        <v>7</v>
      </c>
      <c r="AG24" s="218"/>
      <c r="AH24" s="219"/>
      <c r="AI24" s="243" t="n">
        <f aca="false">Pupilles!AA30</f>
        <v>0</v>
      </c>
      <c r="AJ24" s="220"/>
      <c r="AK24" s="221" t="n">
        <f aca="false">IF($J$8&gt;0,T24,1)</f>
        <v>5</v>
      </c>
      <c r="AL24" s="222" t="n">
        <f aca="false">IF($J$8&gt;0,T24*1.001,1)</f>
        <v>5.005</v>
      </c>
      <c r="AM24" s="221" t="n">
        <f aca="false">IF($W$8&gt;0,AA24,1)</f>
        <v>1</v>
      </c>
      <c r="AN24" s="222" t="n">
        <f aca="false">IF($W$8&gt;0,AA24*1.001,1)</f>
        <v>1</v>
      </c>
      <c r="AO24" s="223" t="n">
        <f aca="false">IF($AC$8&gt;0,AF24,1)</f>
        <v>7</v>
      </c>
      <c r="AP24" s="223" t="n">
        <f aca="false">IF($AI$8&gt;0,AI24,1)</f>
        <v>1</v>
      </c>
      <c r="AQ24" s="224" t="n">
        <f aca="false">IF((AK24*AM24*AO24*AP24)=0," ",(AK24+AM24+AO24+AP24))</f>
        <v>14</v>
      </c>
      <c r="AR24" s="222" t="n">
        <f aca="false">IF((AL24*AN24*AO24*AP24)=0," ",(AL24+AN24+AO24+AP24))</f>
        <v>14.005</v>
      </c>
      <c r="AS24" s="225"/>
      <c r="AT24" s="150"/>
      <c r="AU24" s="151" t="n">
        <f aca="false">IF(ISERROR(RANK(AQ24,AQ$9:$AQ$38,1)),"",RANK(AQ24,$AQ$9:$AQ$38,1))</f>
        <v>6</v>
      </c>
      <c r="AV24" s="151" t="n">
        <f aca="false">IF(ISERROR(RANK(AR24,$AR$9:AR$38,1)),"",RANK(AR24,$AR$9:$AR$38,1))</f>
        <v>6</v>
      </c>
      <c r="AW24" s="102"/>
    </row>
    <row r="25" customFormat="false" ht="15" hidden="false" customHeight="false" outlineLevel="0" collapsed="false">
      <c r="A25" s="121" t="n">
        <f aca="false">Pupilles!A31</f>
        <v>31</v>
      </c>
      <c r="B25" s="153" t="n">
        <f aca="false">Pupilles!B31</f>
        <v>891944</v>
      </c>
      <c r="C25" s="211" t="str">
        <f aca="false">Pupilles!C31</f>
        <v>PHILIPPOT</v>
      </c>
      <c r="D25" s="138" t="str">
        <f aca="false">Pupilles!D31</f>
        <v>Maé</v>
      </c>
      <c r="E25" s="139" t="str">
        <f aca="false">Pupilles!E31</f>
        <v>Ecuisses VSP</v>
      </c>
      <c r="F25" s="212" t="str">
        <f aca="false">Pupilles!F31</f>
        <v>(3)-Pup</v>
      </c>
      <c r="G25" s="213"/>
      <c r="H25" s="142" t="n">
        <f aca="false">Pupilles!H31</f>
        <v>0</v>
      </c>
      <c r="I25" s="214" t="n">
        <f aca="false">5*H25</f>
        <v>0</v>
      </c>
      <c r="J25" s="146" t="str">
        <f aca="false">Pupilles!I31</f>
        <v>18</v>
      </c>
      <c r="K25" s="146" t="n">
        <f aca="false">Pupilles!J31</f>
        <v>0</v>
      </c>
      <c r="L25" s="146" t="n">
        <f aca="false">Pupilles!K31</f>
        <v>0</v>
      </c>
      <c r="M25" s="214" t="n">
        <f aca="false">K25+I25</f>
        <v>0</v>
      </c>
      <c r="N25" s="215" t="str">
        <f aca="false">LEFT((M25/60),1)</f>
        <v>0</v>
      </c>
      <c r="O25" s="215" t="n">
        <f aca="false">M25-(N25*60)</f>
        <v>0</v>
      </c>
      <c r="P25" s="215" t="n">
        <f aca="false">J25+N25</f>
        <v>18</v>
      </c>
      <c r="Q25" s="214" t="n">
        <f aca="false">L25+0</f>
        <v>0</v>
      </c>
      <c r="R25" s="138" t="str">
        <f aca="false">IF(J25&lt;&gt;0,CONCATENATE(IF(P25&gt;9,P25,CONCATENATE(0,P25)),":",IF(O25&gt;9,O25,CONCATENATE(0,O25)),":",IF(Q25&gt;9,Q25,CONCATENATE(0,Q25))," "))</f>
        <v>18:00:00 </v>
      </c>
      <c r="S25" s="215" t="n">
        <f aca="false">IF(J25&lt;&gt;0,(P25*60)+(O25)+(L25/100)," ")</f>
        <v>1080</v>
      </c>
      <c r="T25" s="151" t="n">
        <f aca="false">IF(ISERROR(RANK(S25,$S$9:$S$38,1)),0,RANK(S25,$S$9:$S$38,1))</f>
        <v>18</v>
      </c>
      <c r="U25" s="213"/>
      <c r="V25" s="216"/>
      <c r="W25" s="146" t="n">
        <f aca="false">Pupilles!P31</f>
        <v>0</v>
      </c>
      <c r="X25" s="146" t="n">
        <f aca="false">Pupilles!Q31</f>
        <v>0</v>
      </c>
      <c r="Y25" s="146" t="n">
        <f aca="false">Pupilles!R31</f>
        <v>0</v>
      </c>
      <c r="Z25" s="215" t="str">
        <f aca="false">IF((W25*60)+(X25)+(Y25/100)&gt;0,(W25*60)+(X25)+(Y25/100),"")</f>
        <v/>
      </c>
      <c r="AA25" s="217" t="n">
        <f aca="false">IF(ISERROR(RANK(Z25,$Z$9:$Z$38,1)),0,RANK(Z25,$Z$9:$Z$38,1))</f>
        <v>0</v>
      </c>
      <c r="AB25" s="218"/>
      <c r="AC25" s="146" t="str">
        <f aca="false">Pupilles!V31</f>
        <v>18</v>
      </c>
      <c r="AD25" s="146" t="n">
        <f aca="false">Pupilles!W31</f>
        <v>0</v>
      </c>
      <c r="AE25" s="215" t="n">
        <f aca="false">IF(AC25&lt;&gt;0,(AC25+(AD25/100))," ")</f>
        <v>18</v>
      </c>
      <c r="AF25" s="151" t="n">
        <f aca="false">IF(ISERROR(RANK(AE25,$AE$9:$AE$38,1)),0,RANK(AE25,$AE$9:$AE$38,1))</f>
        <v>18</v>
      </c>
      <c r="AG25" s="218"/>
      <c r="AH25" s="219"/>
      <c r="AI25" s="243" t="n">
        <f aca="false">Pupilles!AA31</f>
        <v>0</v>
      </c>
      <c r="AJ25" s="220"/>
      <c r="AK25" s="221" t="n">
        <f aca="false">IF($J$8&gt;0,T25,1)</f>
        <v>18</v>
      </c>
      <c r="AL25" s="222" t="n">
        <f aca="false">IF($J$8&gt;0,T25*1.001,1)</f>
        <v>18.018</v>
      </c>
      <c r="AM25" s="221" t="n">
        <f aca="false">IF($W$8&gt;0,AA25,1)</f>
        <v>1</v>
      </c>
      <c r="AN25" s="222" t="n">
        <f aca="false">IF($W$8&gt;0,AA25*1.001,1)</f>
        <v>1</v>
      </c>
      <c r="AO25" s="223" t="n">
        <f aca="false">IF($AC$8&gt;0,AF25,1)</f>
        <v>18</v>
      </c>
      <c r="AP25" s="223" t="n">
        <f aca="false">IF($AI$8&gt;0,AI25,1)</f>
        <v>1</v>
      </c>
      <c r="AQ25" s="224" t="n">
        <f aca="false">IF((AK25*AM25*AO25*AP25)=0," ",(AK25+AM25+AO25+AP25))</f>
        <v>38</v>
      </c>
      <c r="AR25" s="222" t="n">
        <f aca="false">IF((AL25*AN25*AO25*AP25)=0," ",(AL25+AN25+AO25+AP25))</f>
        <v>38.018</v>
      </c>
      <c r="AS25" s="225"/>
      <c r="AT25" s="150"/>
      <c r="AU25" s="151" t="n">
        <f aca="false">IF(ISERROR(RANK(AQ25,AQ$9:$AQ$38,1)),"",RANK(AQ25,$AQ$9:$AQ$38,1))</f>
        <v>18</v>
      </c>
      <c r="AV25" s="151" t="n">
        <f aca="false">IF(ISERROR(RANK(AR25,$AR$9:AR$38,1)),"",RANK(AR25,$AR$9:$AR$38,1))</f>
        <v>18</v>
      </c>
      <c r="AW25" s="102"/>
    </row>
    <row r="26" customFormat="false" ht="15" hidden="false" customHeight="false" outlineLevel="0" collapsed="false">
      <c r="A26" s="121" t="n">
        <f aca="false">Pupilles!A32</f>
        <v>32</v>
      </c>
      <c r="B26" s="153" t="str">
        <f aca="false">Pupilles!B32</f>
        <v>Non Classé</v>
      </c>
      <c r="C26" s="211" t="str">
        <f aca="false">Pupilles!C32</f>
        <v>RIOT</v>
      </c>
      <c r="D26" s="138" t="str">
        <f aca="false">Pupilles!D32</f>
        <v>Charles</v>
      </c>
      <c r="E26" s="139" t="str">
        <f aca="false">Pupilles!E32</f>
        <v>Bourbon</v>
      </c>
      <c r="F26" s="212" t="e">
        <f aca="false">Pupilles!F32</f>
        <v>#N/A</v>
      </c>
      <c r="G26" s="213"/>
      <c r="H26" s="142" t="n">
        <f aca="false">Pupilles!H32</f>
        <v>0</v>
      </c>
      <c r="I26" s="214" t="n">
        <f aca="false">5*H26</f>
        <v>0</v>
      </c>
      <c r="J26" s="146" t="str">
        <f aca="false">Pupilles!I32</f>
        <v>10</v>
      </c>
      <c r="K26" s="146" t="n">
        <f aca="false">Pupilles!J32</f>
        <v>0</v>
      </c>
      <c r="L26" s="146" t="n">
        <f aca="false">Pupilles!K32</f>
        <v>0</v>
      </c>
      <c r="M26" s="214" t="n">
        <f aca="false">K26+I26</f>
        <v>0</v>
      </c>
      <c r="N26" s="215" t="str">
        <f aca="false">LEFT((M26/60),1)</f>
        <v>0</v>
      </c>
      <c r="O26" s="215" t="n">
        <f aca="false">M26-(N26*60)</f>
        <v>0</v>
      </c>
      <c r="P26" s="215" t="n">
        <f aca="false">J26+N26</f>
        <v>10</v>
      </c>
      <c r="Q26" s="214" t="n">
        <f aca="false">L26+0</f>
        <v>0</v>
      </c>
      <c r="R26" s="138" t="str">
        <f aca="false">IF(J26&lt;&gt;0,CONCATENATE(IF(P26&gt;9,P26,CONCATENATE(0,P26)),":",IF(O26&gt;9,O26,CONCATENATE(0,O26)),":",IF(Q26&gt;9,Q26,CONCATENATE(0,Q26))," "))</f>
        <v>10:00:00 </v>
      </c>
      <c r="S26" s="215" t="n">
        <f aca="false">IF(J26&lt;&gt;0,(P26*60)+(O26)+(L26/100)," ")</f>
        <v>600</v>
      </c>
      <c r="T26" s="151" t="n">
        <f aca="false">IF(ISERROR(RANK(S26,$S$9:$S$38,1)),0,RANK(S26,$S$9:$S$38,1))</f>
        <v>10</v>
      </c>
      <c r="U26" s="213"/>
      <c r="V26" s="216"/>
      <c r="W26" s="146" t="n">
        <f aca="false">Pupilles!P32</f>
        <v>0</v>
      </c>
      <c r="X26" s="146" t="n">
        <f aca="false">Pupilles!Q32</f>
        <v>0</v>
      </c>
      <c r="Y26" s="146" t="n">
        <f aca="false">Pupilles!R32</f>
        <v>0</v>
      </c>
      <c r="Z26" s="215" t="str">
        <f aca="false">IF((W26*60)+(X26)+(Y26/100)&gt;0,(W26*60)+(X26)+(Y26/100),"")</f>
        <v/>
      </c>
      <c r="AA26" s="217" t="n">
        <f aca="false">IF(ISERROR(RANK(Z26,$Z$9:$Z$38,1)),0,RANK(Z26,$Z$9:$Z$38,1))</f>
        <v>0</v>
      </c>
      <c r="AB26" s="218"/>
      <c r="AC26" s="146" t="str">
        <f aca="false">Pupilles!V32</f>
        <v>8</v>
      </c>
      <c r="AD26" s="146" t="n">
        <f aca="false">Pupilles!W32</f>
        <v>0</v>
      </c>
      <c r="AE26" s="215" t="n">
        <f aca="false">IF(AC26&lt;&gt;0,(AC26+(AD26/100))," ")</f>
        <v>8</v>
      </c>
      <c r="AF26" s="151" t="n">
        <f aca="false">IF(ISERROR(RANK(AE26,$AE$9:$AE$38,1)),0,RANK(AE26,$AE$9:$AE$38,1))</f>
        <v>8</v>
      </c>
      <c r="AG26" s="218"/>
      <c r="AH26" s="219"/>
      <c r="AI26" s="243" t="n">
        <f aca="false">Pupilles!AA32</f>
        <v>0</v>
      </c>
      <c r="AJ26" s="220"/>
      <c r="AK26" s="221" t="n">
        <f aca="false">IF($J$8&gt;0,T26,1)</f>
        <v>10</v>
      </c>
      <c r="AL26" s="222" t="n">
        <f aca="false">IF($J$8&gt;0,T26*1.001,1)</f>
        <v>10.01</v>
      </c>
      <c r="AM26" s="221" t="n">
        <f aca="false">IF($W$8&gt;0,AA26,1)</f>
        <v>1</v>
      </c>
      <c r="AN26" s="222" t="n">
        <f aca="false">IF($W$8&gt;0,AA26*1.001,1)</f>
        <v>1</v>
      </c>
      <c r="AO26" s="223" t="n">
        <f aca="false">IF($AC$8&gt;0,AF26,1)</f>
        <v>8</v>
      </c>
      <c r="AP26" s="223" t="n">
        <f aca="false">IF($AI$8&gt;0,AI26,1)</f>
        <v>1</v>
      </c>
      <c r="AQ26" s="224" t="n">
        <f aca="false">IF((AK26*AM26*AO26*AP26)=0," ",(AK26+AM26+AO26+AP26))</f>
        <v>20</v>
      </c>
      <c r="AR26" s="222" t="n">
        <f aca="false">IF((AL26*AN26*AO26*AP26)=0," ",(AL26+AN26+AO26+AP26))</f>
        <v>20.01</v>
      </c>
      <c r="AS26" s="225"/>
      <c r="AT26" s="150"/>
      <c r="AU26" s="151" t="n">
        <f aca="false">IF(ISERROR(RANK(AQ26,AQ$9:$AQ$38,1)),"",RANK(AQ26,$AQ$9:$AQ$38,1))</f>
        <v>8</v>
      </c>
      <c r="AV26" s="151" t="n">
        <f aca="false">IF(ISERROR(RANK(AR26,$AR$9:AR$38,1)),"",RANK(AR26,$AR$9:$AR$38,1))</f>
        <v>8</v>
      </c>
      <c r="AW26" s="102"/>
    </row>
    <row r="27" customFormat="false" ht="15" hidden="false" customHeight="false" outlineLevel="0" collapsed="false">
      <c r="A27" s="121" t="n">
        <f aca="false">Pupilles!A33</f>
        <v>0</v>
      </c>
      <c r="B27" s="153" t="n">
        <f aca="false">Pupilles!B33</f>
        <v>0</v>
      </c>
      <c r="C27" s="211" t="str">
        <f aca="false">Pupilles!C33</f>
        <v> </v>
      </c>
      <c r="D27" s="138" t="str">
        <f aca="false">Pupilles!D33</f>
        <v> </v>
      </c>
      <c r="E27" s="139" t="str">
        <f aca="false">Pupilles!E33</f>
        <v> </v>
      </c>
      <c r="F27" s="212" t="str">
        <f aca="false">Pupilles!F33</f>
        <v> </v>
      </c>
      <c r="G27" s="213"/>
      <c r="H27" s="142" t="n">
        <f aca="false">Pupilles!H33</f>
        <v>0</v>
      </c>
      <c r="I27" s="214" t="n">
        <f aca="false">5*H27</f>
        <v>0</v>
      </c>
      <c r="J27" s="146" t="n">
        <f aca="false">Pupilles!I33</f>
        <v>0</v>
      </c>
      <c r="K27" s="146" t="n">
        <f aca="false">Pupilles!J33</f>
        <v>0</v>
      </c>
      <c r="L27" s="146" t="n">
        <f aca="false">Pupilles!K33</f>
        <v>0</v>
      </c>
      <c r="M27" s="214" t="n">
        <f aca="false">K27+I27</f>
        <v>0</v>
      </c>
      <c r="N27" s="215" t="str">
        <f aca="false">LEFT((M27/60),1)</f>
        <v>0</v>
      </c>
      <c r="O27" s="215" t="n">
        <f aca="false">M27-(N27*60)</f>
        <v>0</v>
      </c>
      <c r="P27" s="215" t="n">
        <f aca="false">J27+N27</f>
        <v>0</v>
      </c>
      <c r="Q27" s="214" t="n">
        <f aca="false">L27+0</f>
        <v>0</v>
      </c>
      <c r="R27" s="138" t="n">
        <f aca="false">IF(J27&lt;&gt;0,CONCATENATE(IF(P27&gt;9,P27,CONCATENATE(0,P27)),":",IF(O27&gt;9,O27,CONCATENATE(0,O27)),":",IF(Q27&gt;9,Q27,CONCATENATE(0,Q27))," "))</f>
        <v>0</v>
      </c>
      <c r="S27" s="215" t="str">
        <f aca="false">IF(J27&lt;&gt;0,(P27*60)+(O27)+(L27/100)," ")</f>
        <v> </v>
      </c>
      <c r="T27" s="151" t="n">
        <f aca="false">IF(ISERROR(RANK(S27,$S$9:$S$38,1)),0,RANK(S27,$S$9:$S$38,1))</f>
        <v>0</v>
      </c>
      <c r="U27" s="213"/>
      <c r="V27" s="216"/>
      <c r="W27" s="146" t="n">
        <f aca="false">Pupilles!P33</f>
        <v>0</v>
      </c>
      <c r="X27" s="146" t="n">
        <f aca="false">Pupilles!Q33</f>
        <v>0</v>
      </c>
      <c r="Y27" s="146" t="n">
        <f aca="false">Pupilles!R33</f>
        <v>0</v>
      </c>
      <c r="Z27" s="215" t="str">
        <f aca="false">IF((W27*60)+(X27)+(Y27/100)&gt;0,(W27*60)+(X27)+(Y27/100),"")</f>
        <v/>
      </c>
      <c r="AA27" s="217" t="n">
        <f aca="false">IF(ISERROR(RANK(Z27,$Z$9:$Z$38,1)),0,RANK(Z27,$Z$9:$Z$38,1))</f>
        <v>0</v>
      </c>
      <c r="AB27" s="218"/>
      <c r="AC27" s="146" t="n">
        <f aca="false">Pupilles!V33</f>
        <v>0</v>
      </c>
      <c r="AD27" s="146" t="n">
        <f aca="false">Pupilles!W33</f>
        <v>0</v>
      </c>
      <c r="AE27" s="215" t="str">
        <f aca="false">IF(AC27&lt;&gt;0,(AC27+(AD27/100))," ")</f>
        <v> </v>
      </c>
      <c r="AF27" s="151" t="n">
        <f aca="false">IF(ISERROR(RANK(AE27,$AE$9:$AE$38,1)),0,RANK(AE27,$AE$9:$AE$38,1))</f>
        <v>0</v>
      </c>
      <c r="AG27" s="218"/>
      <c r="AH27" s="219"/>
      <c r="AI27" s="243" t="n">
        <f aca="false">Pupilles!AA33</f>
        <v>0</v>
      </c>
      <c r="AJ27" s="220"/>
      <c r="AK27" s="221" t="n">
        <f aca="false">IF($J$8&gt;0,T27,1)</f>
        <v>0</v>
      </c>
      <c r="AL27" s="222" t="n">
        <f aca="false">IF($J$8&gt;0,T27*1.001,1)</f>
        <v>0</v>
      </c>
      <c r="AM27" s="221" t="n">
        <f aca="false">IF($W$8&gt;0,AA27,1)</f>
        <v>1</v>
      </c>
      <c r="AN27" s="222" t="n">
        <f aca="false">IF($W$8&gt;0,AA27*1.001,1)</f>
        <v>1</v>
      </c>
      <c r="AO27" s="223" t="n">
        <f aca="false">IF($AC$8&gt;0,AF27,1)</f>
        <v>0</v>
      </c>
      <c r="AP27" s="223" t="n">
        <f aca="false">IF($AI$8&gt;0,AI27,1)</f>
        <v>1</v>
      </c>
      <c r="AQ27" s="224" t="str">
        <f aca="false">IF((AK27*AM27*AO27*AP27)=0," ",(AK27+AM27+AO27+AP27))</f>
        <v> </v>
      </c>
      <c r="AR27" s="222" t="str">
        <f aca="false">IF((AL27*AN27*AO27*AP27)=0," ",(AL27+AN27+AO27+AP27))</f>
        <v> </v>
      </c>
      <c r="AS27" s="225"/>
      <c r="AT27" s="150"/>
      <c r="AU27" s="151" t="str">
        <f aca="false">IF(ISERROR(RANK(AQ27,AQ$9:$AQ$38,1)),"",RANK(AQ27,$AQ$9:$AQ$38,1))</f>
        <v/>
      </c>
      <c r="AV27" s="151" t="str">
        <f aca="false">IF(ISERROR(RANK(AR27,$AR$9:AR$38,1)),"",RANK(AR27,$AR$9:$AR$38,1))</f>
        <v/>
      </c>
      <c r="AW27" s="102"/>
    </row>
    <row r="28" customFormat="false" ht="15" hidden="false" customHeight="false" outlineLevel="0" collapsed="false">
      <c r="A28" s="121" t="n">
        <f aca="false">Pupilles!A34</f>
        <v>0</v>
      </c>
      <c r="B28" s="153" t="n">
        <f aca="false">Pupilles!B34</f>
        <v>0</v>
      </c>
      <c r="C28" s="211" t="str">
        <f aca="false">Pupilles!C34</f>
        <v> </v>
      </c>
      <c r="D28" s="138" t="str">
        <f aca="false">Pupilles!D34</f>
        <v> </v>
      </c>
      <c r="E28" s="139" t="str">
        <f aca="false">Pupilles!E34</f>
        <v> </v>
      </c>
      <c r="F28" s="212" t="str">
        <f aca="false">Pupilles!F34</f>
        <v> </v>
      </c>
      <c r="G28" s="213"/>
      <c r="H28" s="142" t="n">
        <f aca="false">Pupilles!H34</f>
        <v>0</v>
      </c>
      <c r="I28" s="214" t="n">
        <f aca="false">5*H28</f>
        <v>0</v>
      </c>
      <c r="J28" s="146" t="n">
        <f aca="false">Pupilles!I34</f>
        <v>0</v>
      </c>
      <c r="K28" s="146" t="n">
        <f aca="false">Pupilles!J34</f>
        <v>0</v>
      </c>
      <c r="L28" s="146" t="n">
        <f aca="false">Pupilles!K34</f>
        <v>0</v>
      </c>
      <c r="M28" s="214" t="n">
        <f aca="false">K28+I28</f>
        <v>0</v>
      </c>
      <c r="N28" s="215" t="str">
        <f aca="false">LEFT((M28/60),1)</f>
        <v>0</v>
      </c>
      <c r="O28" s="215" t="n">
        <f aca="false">M28-(N28*60)</f>
        <v>0</v>
      </c>
      <c r="P28" s="215" t="n">
        <f aca="false">J28+N28</f>
        <v>0</v>
      </c>
      <c r="Q28" s="214" t="n">
        <f aca="false">L28+0</f>
        <v>0</v>
      </c>
      <c r="R28" s="138" t="n">
        <f aca="false">IF(J28&lt;&gt;0,CONCATENATE(IF(P28&gt;9,P28,CONCATENATE(0,P28)),":",IF(O28&gt;9,O28,CONCATENATE(0,O28)),":",IF(Q28&gt;9,Q28,CONCATENATE(0,Q28))," "))</f>
        <v>0</v>
      </c>
      <c r="S28" s="215" t="str">
        <f aca="false">IF(J28&lt;&gt;0,(P28*60)+(O28)+(L28/100)," ")</f>
        <v> </v>
      </c>
      <c r="T28" s="151" t="n">
        <f aca="false">IF(ISERROR(RANK(S28,$S$9:$S$38,1)),0,RANK(S28,$S$9:$S$38,1))</f>
        <v>0</v>
      </c>
      <c r="U28" s="213"/>
      <c r="V28" s="216"/>
      <c r="W28" s="146" t="n">
        <f aca="false">Pupilles!P34</f>
        <v>0</v>
      </c>
      <c r="X28" s="146" t="n">
        <f aca="false">Pupilles!Q34</f>
        <v>0</v>
      </c>
      <c r="Y28" s="146" t="n">
        <f aca="false">Pupilles!R34</f>
        <v>0</v>
      </c>
      <c r="Z28" s="215" t="str">
        <f aca="false">IF((W28*60)+(X28)+(Y28/100)&gt;0,(W28*60)+(X28)+(Y28/100),"")</f>
        <v/>
      </c>
      <c r="AA28" s="217" t="n">
        <f aca="false">IF(ISERROR(RANK(Z28,$Z$9:$Z$38,1)),0,RANK(Z28,$Z$9:$Z$38,1))</f>
        <v>0</v>
      </c>
      <c r="AB28" s="218"/>
      <c r="AC28" s="146" t="n">
        <f aca="false">Pupilles!V34</f>
        <v>0</v>
      </c>
      <c r="AD28" s="146" t="n">
        <f aca="false">Pupilles!W34</f>
        <v>0</v>
      </c>
      <c r="AE28" s="215" t="str">
        <f aca="false">IF(AC28&lt;&gt;0,(AC28+(AD28/100))," ")</f>
        <v> </v>
      </c>
      <c r="AF28" s="151" t="n">
        <f aca="false">IF(ISERROR(RANK(AE28,$AE$9:$AE$38,1)),0,RANK(AE28,$AE$9:$AE$38,1))</f>
        <v>0</v>
      </c>
      <c r="AG28" s="218"/>
      <c r="AH28" s="219"/>
      <c r="AI28" s="243" t="n">
        <f aca="false">Pupilles!AA34</f>
        <v>0</v>
      </c>
      <c r="AJ28" s="220"/>
      <c r="AK28" s="221" t="n">
        <f aca="false">IF($J$8&gt;0,T28,1)</f>
        <v>0</v>
      </c>
      <c r="AL28" s="222" t="n">
        <f aca="false">IF($J$8&gt;0,T28*1.001,1)</f>
        <v>0</v>
      </c>
      <c r="AM28" s="221" t="n">
        <f aca="false">IF($W$8&gt;0,AA28,1)</f>
        <v>1</v>
      </c>
      <c r="AN28" s="222" t="n">
        <f aca="false">IF($W$8&gt;0,AA28*1.001,1)</f>
        <v>1</v>
      </c>
      <c r="AO28" s="223" t="n">
        <f aca="false">IF($AC$8&gt;0,AF28,1)</f>
        <v>0</v>
      </c>
      <c r="AP28" s="223" t="n">
        <f aca="false">IF($AI$8&gt;0,AI28,1)</f>
        <v>1</v>
      </c>
      <c r="AQ28" s="224" t="str">
        <f aca="false">IF((AK28*AM28*AO28*AP28)=0," ",(AK28+AM28+AO28+AP28))</f>
        <v> </v>
      </c>
      <c r="AR28" s="222" t="str">
        <f aca="false">IF((AL28*AN28*AO28*AP28)=0," ",(AL28+AN28+AO28+AP28))</f>
        <v> </v>
      </c>
      <c r="AS28" s="225"/>
      <c r="AT28" s="150"/>
      <c r="AU28" s="151" t="str">
        <f aca="false">IF(ISERROR(RANK(AQ28,AQ$9:$AQ$38,1)),"",RANK(AQ28,$AQ$9:$AQ$38,1))</f>
        <v/>
      </c>
      <c r="AV28" s="151" t="str">
        <f aca="false">IF(ISERROR(RANK(AR28,$AR$9:AR$38,1)),"",RANK(AR28,$AR$9:$AR$38,1))</f>
        <v/>
      </c>
      <c r="AW28" s="102"/>
    </row>
    <row r="29" customFormat="false" ht="15" hidden="false" customHeight="false" outlineLevel="0" collapsed="false">
      <c r="A29" s="121" t="n">
        <f aca="false">Pupilles!A35</f>
        <v>0</v>
      </c>
      <c r="B29" s="153" t="n">
        <f aca="false">Pupilles!B35</f>
        <v>0</v>
      </c>
      <c r="C29" s="211" t="str">
        <f aca="false">Pupilles!C35</f>
        <v> </v>
      </c>
      <c r="D29" s="138" t="str">
        <f aca="false">Pupilles!D35</f>
        <v> </v>
      </c>
      <c r="E29" s="139" t="str">
        <f aca="false">Pupilles!E35</f>
        <v> </v>
      </c>
      <c r="F29" s="212" t="str">
        <f aca="false">Pupilles!F35</f>
        <v> </v>
      </c>
      <c r="G29" s="213"/>
      <c r="H29" s="142" t="n">
        <f aca="false">Pupilles!H35</f>
        <v>0</v>
      </c>
      <c r="I29" s="214" t="n">
        <f aca="false">5*H29</f>
        <v>0</v>
      </c>
      <c r="J29" s="146" t="n">
        <f aca="false">Pupilles!I35</f>
        <v>0</v>
      </c>
      <c r="K29" s="146" t="n">
        <f aca="false">Pupilles!J35</f>
        <v>0</v>
      </c>
      <c r="L29" s="146" t="n">
        <f aca="false">Pupilles!K35</f>
        <v>0</v>
      </c>
      <c r="M29" s="214" t="n">
        <f aca="false">K29+I29</f>
        <v>0</v>
      </c>
      <c r="N29" s="215" t="str">
        <f aca="false">LEFT((M29/60),1)</f>
        <v>0</v>
      </c>
      <c r="O29" s="215" t="n">
        <f aca="false">M29-(N29*60)</f>
        <v>0</v>
      </c>
      <c r="P29" s="215" t="n">
        <f aca="false">J29+N29</f>
        <v>0</v>
      </c>
      <c r="Q29" s="214" t="n">
        <f aca="false">L29+0</f>
        <v>0</v>
      </c>
      <c r="R29" s="138" t="n">
        <f aca="false">IF(J29&lt;&gt;0,CONCATENATE(IF(P29&gt;9,P29,CONCATENATE(0,P29)),":",IF(O29&gt;9,O29,CONCATENATE(0,O29)),":",IF(Q29&gt;9,Q29,CONCATENATE(0,Q29))," "))</f>
        <v>0</v>
      </c>
      <c r="S29" s="215" t="str">
        <f aca="false">IF(J29&lt;&gt;0,(P29*60)+(O29)+(L29/100)," ")</f>
        <v> </v>
      </c>
      <c r="T29" s="151" t="n">
        <f aca="false">IF(ISERROR(RANK(S29,$S$9:$S$38,1)),0,RANK(S29,$S$9:$S$38,1))</f>
        <v>0</v>
      </c>
      <c r="U29" s="213"/>
      <c r="V29" s="216"/>
      <c r="W29" s="146" t="n">
        <f aca="false">Pupilles!P35</f>
        <v>0</v>
      </c>
      <c r="X29" s="146" t="n">
        <f aca="false">Pupilles!Q35</f>
        <v>0</v>
      </c>
      <c r="Y29" s="146" t="n">
        <f aca="false">Pupilles!R35</f>
        <v>0</v>
      </c>
      <c r="Z29" s="215" t="str">
        <f aca="false">IF((W29*60)+(X29)+(Y29/100)&gt;0,(W29*60)+(X29)+(Y29/100),"")</f>
        <v/>
      </c>
      <c r="AA29" s="217" t="n">
        <f aca="false">IF(ISERROR(RANK(Z29,$Z$9:$Z$38,1)),0,RANK(Z29,$Z$9:$Z$38,1))</f>
        <v>0</v>
      </c>
      <c r="AB29" s="218"/>
      <c r="AC29" s="146" t="n">
        <f aca="false">Pupilles!V35</f>
        <v>0</v>
      </c>
      <c r="AD29" s="146" t="n">
        <f aca="false">Pupilles!W35</f>
        <v>0</v>
      </c>
      <c r="AE29" s="215" t="str">
        <f aca="false">IF(AC29&lt;&gt;0,(AC29+(AD29/100))," ")</f>
        <v> </v>
      </c>
      <c r="AF29" s="151" t="n">
        <f aca="false">IF(ISERROR(RANK(AE29,$AE$9:$AE$38,1)),0,RANK(AE29,$AE$9:$AE$38,1))</f>
        <v>0</v>
      </c>
      <c r="AG29" s="218"/>
      <c r="AH29" s="219"/>
      <c r="AI29" s="243" t="n">
        <f aca="false">Pupilles!AA35</f>
        <v>0</v>
      </c>
      <c r="AJ29" s="220"/>
      <c r="AK29" s="221" t="n">
        <f aca="false">IF($J$8&gt;0,T29,1)</f>
        <v>0</v>
      </c>
      <c r="AL29" s="222" t="n">
        <f aca="false">IF($J$8&gt;0,T29*1.001,1)</f>
        <v>0</v>
      </c>
      <c r="AM29" s="221" t="n">
        <f aca="false">IF($W$8&gt;0,AA29,1)</f>
        <v>1</v>
      </c>
      <c r="AN29" s="222" t="n">
        <f aca="false">IF($W$8&gt;0,AA29*1.001,1)</f>
        <v>1</v>
      </c>
      <c r="AO29" s="223" t="n">
        <f aca="false">IF($AC$8&gt;0,AF29,1)</f>
        <v>0</v>
      </c>
      <c r="AP29" s="223" t="n">
        <f aca="false">IF($AI$8&gt;0,AI29,1)</f>
        <v>1</v>
      </c>
      <c r="AQ29" s="224" t="str">
        <f aca="false">IF((AK29*AM29*AO29*AP29)=0," ",(AK29+AM29+AO29+AP29))</f>
        <v> </v>
      </c>
      <c r="AR29" s="222" t="str">
        <f aca="false">IF((AL29*AN29*AO29*AP29)=0," ",(AL29+AN29+AO29+AP29))</f>
        <v> </v>
      </c>
      <c r="AS29" s="225"/>
      <c r="AT29" s="150"/>
      <c r="AU29" s="151" t="str">
        <f aca="false">IF(ISERROR(RANK(AQ29,AQ$9:$AQ$38,1)),"",RANK(AQ29,$AQ$9:$AQ$38,1))</f>
        <v/>
      </c>
      <c r="AV29" s="151" t="str">
        <f aca="false">IF(ISERROR(RANK(AR29,$AR$9:AR$38,1)),"",RANK(AR29,$AR$9:$AR$38,1))</f>
        <v/>
      </c>
      <c r="AW29" s="102"/>
    </row>
    <row r="30" customFormat="false" ht="15" hidden="false" customHeight="false" outlineLevel="0" collapsed="false">
      <c r="A30" s="121" t="n">
        <f aca="false">Pupilles!A36</f>
        <v>0</v>
      </c>
      <c r="B30" s="153" t="n">
        <f aca="false">Pupilles!B36</f>
        <v>0</v>
      </c>
      <c r="C30" s="211" t="str">
        <f aca="false">Pupilles!C36</f>
        <v> </v>
      </c>
      <c r="D30" s="138" t="str">
        <f aca="false">Pupilles!D36</f>
        <v> </v>
      </c>
      <c r="E30" s="139" t="str">
        <f aca="false">Pupilles!E36</f>
        <v> </v>
      </c>
      <c r="F30" s="212" t="str">
        <f aca="false">Pupilles!F36</f>
        <v> </v>
      </c>
      <c r="G30" s="213"/>
      <c r="H30" s="142" t="n">
        <f aca="false">Pupilles!H36</f>
        <v>0</v>
      </c>
      <c r="I30" s="214" t="n">
        <f aca="false">5*H30</f>
        <v>0</v>
      </c>
      <c r="J30" s="146" t="n">
        <f aca="false">Pupilles!I36</f>
        <v>0</v>
      </c>
      <c r="K30" s="146" t="n">
        <f aca="false">Pupilles!J36</f>
        <v>0</v>
      </c>
      <c r="L30" s="146" t="n">
        <f aca="false">Pupilles!K36</f>
        <v>0</v>
      </c>
      <c r="M30" s="214" t="n">
        <f aca="false">K30+I30</f>
        <v>0</v>
      </c>
      <c r="N30" s="215" t="str">
        <f aca="false">LEFT((M30/60),1)</f>
        <v>0</v>
      </c>
      <c r="O30" s="215" t="n">
        <f aca="false">M30-(N30*60)</f>
        <v>0</v>
      </c>
      <c r="P30" s="215" t="n">
        <f aca="false">J30+N30</f>
        <v>0</v>
      </c>
      <c r="Q30" s="214" t="n">
        <f aca="false">L30+0</f>
        <v>0</v>
      </c>
      <c r="R30" s="138" t="n">
        <f aca="false">IF(J30&lt;&gt;0,CONCATENATE(IF(P30&gt;9,P30,CONCATENATE(0,P30)),":",IF(O30&gt;9,O30,CONCATENATE(0,O30)),":",IF(Q30&gt;9,Q30,CONCATENATE(0,Q30))," "))</f>
        <v>0</v>
      </c>
      <c r="S30" s="215" t="str">
        <f aca="false">IF(J30&lt;&gt;0,(P30*60)+(O30)+(L30/100)," ")</f>
        <v> </v>
      </c>
      <c r="T30" s="151" t="n">
        <f aca="false">IF(ISERROR(RANK(S30,$S$9:$S$38,1)),0,RANK(S30,$S$9:$S$38,1))</f>
        <v>0</v>
      </c>
      <c r="U30" s="213"/>
      <c r="V30" s="216"/>
      <c r="W30" s="146" t="n">
        <f aca="false">Pupilles!P36</f>
        <v>0</v>
      </c>
      <c r="X30" s="146" t="n">
        <f aca="false">Pupilles!Q36</f>
        <v>0</v>
      </c>
      <c r="Y30" s="146" t="n">
        <f aca="false">Pupilles!R36</f>
        <v>0</v>
      </c>
      <c r="Z30" s="215" t="str">
        <f aca="false">IF((W30*60)+(X30)+(Y30/100)&gt;0,(W30*60)+(X30)+(Y30/100),"")</f>
        <v/>
      </c>
      <c r="AA30" s="217" t="n">
        <f aca="false">IF(ISERROR(RANK(Z30,$Z$9:$Z$38,1)),0,RANK(Z30,$Z$9:$Z$38,1))</f>
        <v>0</v>
      </c>
      <c r="AB30" s="218"/>
      <c r="AC30" s="146" t="n">
        <f aca="false">Pupilles!V36</f>
        <v>0</v>
      </c>
      <c r="AD30" s="146" t="n">
        <f aca="false">Pupilles!W36</f>
        <v>0</v>
      </c>
      <c r="AE30" s="215" t="str">
        <f aca="false">IF(AC30&lt;&gt;0,(AC30+(AD30/100))," ")</f>
        <v> </v>
      </c>
      <c r="AF30" s="151" t="n">
        <f aca="false">IF(ISERROR(RANK(AE30,$AE$9:$AE$38,1)),0,RANK(AE30,$AE$9:$AE$38,1))</f>
        <v>0</v>
      </c>
      <c r="AG30" s="218"/>
      <c r="AH30" s="219"/>
      <c r="AI30" s="243" t="n">
        <f aca="false">Pupilles!AA36</f>
        <v>0</v>
      </c>
      <c r="AJ30" s="220"/>
      <c r="AK30" s="221" t="n">
        <f aca="false">IF($J$8&gt;0,T30,1)</f>
        <v>0</v>
      </c>
      <c r="AL30" s="222" t="n">
        <f aca="false">IF($J$8&gt;0,T30*1.001,1)</f>
        <v>0</v>
      </c>
      <c r="AM30" s="221" t="n">
        <f aca="false">IF($W$8&gt;0,AA30,1)</f>
        <v>1</v>
      </c>
      <c r="AN30" s="222" t="n">
        <f aca="false">IF($W$8&gt;0,AA30*1.001,1)</f>
        <v>1</v>
      </c>
      <c r="AO30" s="223" t="n">
        <f aca="false">IF($AC$8&gt;0,AF30,1)</f>
        <v>0</v>
      </c>
      <c r="AP30" s="223" t="n">
        <f aca="false">IF($AI$8&gt;0,AI30,1)</f>
        <v>1</v>
      </c>
      <c r="AQ30" s="224" t="str">
        <f aca="false">IF((AK30*AM30*AO30*AP30)=0," ",(AK30+AM30+AO30+AP30))</f>
        <v> </v>
      </c>
      <c r="AR30" s="222" t="str">
        <f aca="false">IF((AL30*AN30*AO30*AP30)=0," ",(AL30+AN30+AO30+AP30))</f>
        <v> </v>
      </c>
      <c r="AS30" s="225"/>
      <c r="AT30" s="150"/>
      <c r="AU30" s="151" t="str">
        <f aca="false">IF(ISERROR(RANK(AQ30,AQ$9:$AQ$38,1)),"",RANK(AQ30,$AQ$9:$AQ$38,1))</f>
        <v/>
      </c>
      <c r="AV30" s="151" t="str">
        <f aca="false">IF(ISERROR(RANK(AR30,$AR$9:AR$38,1)),"",RANK(AR30,$AR$9:$AR$38,1))</f>
        <v/>
      </c>
      <c r="AW30" s="102"/>
    </row>
    <row r="31" customFormat="false" ht="15" hidden="false" customHeight="false" outlineLevel="0" collapsed="false">
      <c r="A31" s="121" t="n">
        <f aca="false">Pupilles!A37</f>
        <v>0</v>
      </c>
      <c r="B31" s="153" t="n">
        <f aca="false">Pupilles!B37</f>
        <v>0</v>
      </c>
      <c r="C31" s="211" t="str">
        <f aca="false">Pupilles!C37</f>
        <v> </v>
      </c>
      <c r="D31" s="138" t="str">
        <f aca="false">Pupilles!D37</f>
        <v> </v>
      </c>
      <c r="E31" s="139" t="str">
        <f aca="false">Pupilles!E37</f>
        <v> </v>
      </c>
      <c r="F31" s="212" t="str">
        <f aca="false">Pupilles!F37</f>
        <v> </v>
      </c>
      <c r="G31" s="213"/>
      <c r="H31" s="142" t="n">
        <f aca="false">Pupilles!H37</f>
        <v>0</v>
      </c>
      <c r="I31" s="214" t="n">
        <f aca="false">5*H31</f>
        <v>0</v>
      </c>
      <c r="J31" s="146" t="n">
        <f aca="false">Pupilles!I37</f>
        <v>0</v>
      </c>
      <c r="K31" s="146" t="n">
        <f aca="false">Pupilles!J37</f>
        <v>0</v>
      </c>
      <c r="L31" s="146" t="n">
        <f aca="false">Pupilles!K37</f>
        <v>0</v>
      </c>
      <c r="M31" s="214" t="n">
        <f aca="false">K31+I31</f>
        <v>0</v>
      </c>
      <c r="N31" s="215" t="str">
        <f aca="false">LEFT((M31/60),1)</f>
        <v>0</v>
      </c>
      <c r="O31" s="215" t="n">
        <f aca="false">M31-(N31*60)</f>
        <v>0</v>
      </c>
      <c r="P31" s="215" t="n">
        <f aca="false">J31+N31</f>
        <v>0</v>
      </c>
      <c r="Q31" s="214" t="n">
        <f aca="false">L31+0</f>
        <v>0</v>
      </c>
      <c r="R31" s="138" t="n">
        <f aca="false">IF(J31&lt;&gt;0,CONCATENATE(IF(P31&gt;9,P31,CONCATENATE(0,P31)),":",IF(O31&gt;9,O31,CONCATENATE(0,O31)),":",IF(Q31&gt;9,Q31,CONCATENATE(0,Q31))," "))</f>
        <v>0</v>
      </c>
      <c r="S31" s="215" t="str">
        <f aca="false">IF(J31&lt;&gt;0,(P31*60)+(O31)+(L31/100)," ")</f>
        <v> </v>
      </c>
      <c r="T31" s="151" t="n">
        <f aca="false">IF(ISERROR(RANK(S31,$S$9:$S$38,1)),0,RANK(S31,$S$9:$S$38,1))</f>
        <v>0</v>
      </c>
      <c r="U31" s="213"/>
      <c r="V31" s="216"/>
      <c r="W31" s="146" t="n">
        <f aca="false">Pupilles!P37</f>
        <v>0</v>
      </c>
      <c r="X31" s="146" t="n">
        <f aca="false">Pupilles!Q37</f>
        <v>0</v>
      </c>
      <c r="Y31" s="146" t="n">
        <f aca="false">Pupilles!R37</f>
        <v>0</v>
      </c>
      <c r="Z31" s="215" t="str">
        <f aca="false">IF((W31*60)+(X31)+(Y31/100)&gt;0,(W31*60)+(X31)+(Y31/100),"")</f>
        <v/>
      </c>
      <c r="AA31" s="217" t="n">
        <f aca="false">IF(ISERROR(RANK(Z31,$Z$9:$Z$38,1)),0,RANK(Z31,$Z$9:$Z$38,1))</f>
        <v>0</v>
      </c>
      <c r="AB31" s="218"/>
      <c r="AC31" s="146" t="n">
        <f aca="false">Pupilles!V37</f>
        <v>0</v>
      </c>
      <c r="AD31" s="146" t="n">
        <f aca="false">Pupilles!W37</f>
        <v>0</v>
      </c>
      <c r="AE31" s="215" t="str">
        <f aca="false">IF(AC31&lt;&gt;0,(AC31+(AD31/100))," ")</f>
        <v> </v>
      </c>
      <c r="AF31" s="151" t="n">
        <f aca="false">IF(ISERROR(RANK(AE31,$AE$9:$AE$38,1)),0,RANK(AE31,$AE$9:$AE$38,1))</f>
        <v>0</v>
      </c>
      <c r="AG31" s="218"/>
      <c r="AH31" s="219"/>
      <c r="AI31" s="243" t="n">
        <f aca="false">Pupilles!AA37</f>
        <v>0</v>
      </c>
      <c r="AJ31" s="220"/>
      <c r="AK31" s="221" t="n">
        <f aca="false">IF($J$8&gt;0,T31,1)</f>
        <v>0</v>
      </c>
      <c r="AL31" s="222" t="n">
        <f aca="false">IF($J$8&gt;0,T31*1.001,1)</f>
        <v>0</v>
      </c>
      <c r="AM31" s="221" t="n">
        <f aca="false">IF($W$8&gt;0,AA31,1)</f>
        <v>1</v>
      </c>
      <c r="AN31" s="222" t="n">
        <f aca="false">IF($W$8&gt;0,AA31*1.001,1)</f>
        <v>1</v>
      </c>
      <c r="AO31" s="223" t="n">
        <f aca="false">IF($AC$8&gt;0,AF31,1)</f>
        <v>0</v>
      </c>
      <c r="AP31" s="223" t="n">
        <f aca="false">IF($AI$8&gt;0,AI31,1)</f>
        <v>1</v>
      </c>
      <c r="AQ31" s="224" t="str">
        <f aca="false">IF((AK31*AM31*AO31*AP31)=0," ",(AK31+AM31+AO31+AP31))</f>
        <v> </v>
      </c>
      <c r="AR31" s="222" t="str">
        <f aca="false">IF((AL31*AN31*AO31*AP31)=0," ",(AL31+AN31+AO31+AP31))</f>
        <v> </v>
      </c>
      <c r="AS31" s="225"/>
      <c r="AT31" s="150"/>
      <c r="AU31" s="151" t="str">
        <f aca="false">IF(ISERROR(RANK(AQ31,AQ$9:$AQ$38,1)),"",RANK(AQ31,$AQ$9:$AQ$38,1))</f>
        <v/>
      </c>
      <c r="AV31" s="151" t="str">
        <f aca="false">IF(ISERROR(RANK(AR31,$AR$9:AR$38,1)),"",RANK(AR31,$AR$9:$AR$38,1))</f>
        <v/>
      </c>
      <c r="AW31" s="102"/>
    </row>
    <row r="32" customFormat="false" ht="15" hidden="false" customHeight="false" outlineLevel="0" collapsed="false">
      <c r="A32" s="121" t="n">
        <f aca="false">Pupilles!A38</f>
        <v>0</v>
      </c>
      <c r="B32" s="153" t="n">
        <f aca="false">Pupilles!B38</f>
        <v>0</v>
      </c>
      <c r="C32" s="211" t="str">
        <f aca="false">Pupilles!C38</f>
        <v> </v>
      </c>
      <c r="D32" s="138" t="str">
        <f aca="false">Pupilles!D38</f>
        <v> </v>
      </c>
      <c r="E32" s="139" t="str">
        <f aca="false">Pupilles!E38</f>
        <v> </v>
      </c>
      <c r="F32" s="212" t="str">
        <f aca="false">Pupilles!F38</f>
        <v> </v>
      </c>
      <c r="G32" s="213"/>
      <c r="H32" s="142" t="n">
        <f aca="false">Pupilles!H38</f>
        <v>0</v>
      </c>
      <c r="I32" s="214" t="n">
        <f aca="false">5*H32</f>
        <v>0</v>
      </c>
      <c r="J32" s="146" t="n">
        <f aca="false">Pupilles!I38</f>
        <v>0</v>
      </c>
      <c r="K32" s="146" t="n">
        <f aca="false">Pupilles!J38</f>
        <v>0</v>
      </c>
      <c r="L32" s="146" t="n">
        <f aca="false">Pupilles!K38</f>
        <v>0</v>
      </c>
      <c r="M32" s="214" t="n">
        <f aca="false">K32+I32</f>
        <v>0</v>
      </c>
      <c r="N32" s="215" t="str">
        <f aca="false">LEFT((M32/60),1)</f>
        <v>0</v>
      </c>
      <c r="O32" s="215" t="n">
        <f aca="false">M32-(N32*60)</f>
        <v>0</v>
      </c>
      <c r="P32" s="215" t="n">
        <f aca="false">J32+N32</f>
        <v>0</v>
      </c>
      <c r="Q32" s="214" t="n">
        <f aca="false">L32+0</f>
        <v>0</v>
      </c>
      <c r="R32" s="138" t="n">
        <f aca="false">IF(J32&lt;&gt;0,CONCATENATE(IF(P32&gt;9,P32,CONCATENATE(0,P32)),":",IF(O32&gt;9,O32,CONCATENATE(0,O32)),":",IF(Q32&gt;9,Q32,CONCATENATE(0,Q32))," "))</f>
        <v>0</v>
      </c>
      <c r="S32" s="215" t="str">
        <f aca="false">IF(J32&lt;&gt;0,(P32*60)+(O32)+(L32/100)," ")</f>
        <v> </v>
      </c>
      <c r="T32" s="151" t="n">
        <f aca="false">IF(ISERROR(RANK(S32,$S$9:$S$38,1)),0,RANK(S32,$S$9:$S$38,1))</f>
        <v>0</v>
      </c>
      <c r="U32" s="213"/>
      <c r="V32" s="216"/>
      <c r="W32" s="146" t="n">
        <f aca="false">Pupilles!P38</f>
        <v>0</v>
      </c>
      <c r="X32" s="146" t="n">
        <f aca="false">Pupilles!Q38</f>
        <v>0</v>
      </c>
      <c r="Y32" s="146" t="n">
        <f aca="false">Pupilles!R38</f>
        <v>0</v>
      </c>
      <c r="Z32" s="215" t="str">
        <f aca="false">IF((W32*60)+(X32)+(Y32/100)&gt;0,(W32*60)+(X32)+(Y32/100),"")</f>
        <v/>
      </c>
      <c r="AA32" s="217" t="n">
        <f aca="false">IF(ISERROR(RANK(Z32,$Z$9:$Z$38,1)),0,RANK(Z32,$Z$9:$Z$38,1))</f>
        <v>0</v>
      </c>
      <c r="AB32" s="218"/>
      <c r="AC32" s="146" t="n">
        <f aca="false">Pupilles!V38</f>
        <v>0</v>
      </c>
      <c r="AD32" s="146" t="n">
        <f aca="false">Pupilles!W38</f>
        <v>0</v>
      </c>
      <c r="AE32" s="215" t="str">
        <f aca="false">IF(AC32&lt;&gt;0,(AC32+(AD32/100))," ")</f>
        <v> </v>
      </c>
      <c r="AF32" s="151" t="n">
        <f aca="false">IF(ISERROR(RANK(AE32,$AE$9:$AE$38,1)),0,RANK(AE32,$AE$9:$AE$38,1))</f>
        <v>0</v>
      </c>
      <c r="AG32" s="218"/>
      <c r="AH32" s="219"/>
      <c r="AI32" s="243" t="n">
        <f aca="false">Pupilles!AA38</f>
        <v>0</v>
      </c>
      <c r="AJ32" s="220"/>
      <c r="AK32" s="221" t="n">
        <f aca="false">IF($J$8&gt;0,T32,1)</f>
        <v>0</v>
      </c>
      <c r="AL32" s="222" t="n">
        <f aca="false">IF($J$8&gt;0,T32*1.001,1)</f>
        <v>0</v>
      </c>
      <c r="AM32" s="221" t="n">
        <f aca="false">IF($W$8&gt;0,AA32,1)</f>
        <v>1</v>
      </c>
      <c r="AN32" s="222" t="n">
        <f aca="false">IF($W$8&gt;0,AA32*1.001,1)</f>
        <v>1</v>
      </c>
      <c r="AO32" s="223" t="n">
        <f aca="false">IF($AC$8&gt;0,AF32,1)</f>
        <v>0</v>
      </c>
      <c r="AP32" s="223" t="n">
        <f aca="false">IF($AI$8&gt;0,AI32,1)</f>
        <v>1</v>
      </c>
      <c r="AQ32" s="224" t="str">
        <f aca="false">IF((AK32*AM32*AO32*AP32)=0," ",(AK32+AM32+AO32+AP32))</f>
        <v> </v>
      </c>
      <c r="AR32" s="222" t="str">
        <f aca="false">IF((AL32*AN32*AO32*AP32)=0," ",(AL32+AN32+AO32+AP32))</f>
        <v> </v>
      </c>
      <c r="AS32" s="225"/>
      <c r="AT32" s="150"/>
      <c r="AU32" s="151" t="str">
        <f aca="false">IF(ISERROR(RANK(AQ32,AQ$9:$AQ$38,1)),"",RANK(AQ32,$AQ$9:$AQ$38,1))</f>
        <v/>
      </c>
      <c r="AV32" s="151" t="str">
        <f aca="false">IF(ISERROR(RANK(AR32,$AR$9:AR$38,1)),"",RANK(AR32,$AR$9:$AR$38,1))</f>
        <v/>
      </c>
      <c r="AW32" s="102"/>
    </row>
    <row r="33" customFormat="false" ht="15" hidden="false" customHeight="false" outlineLevel="0" collapsed="false">
      <c r="A33" s="121" t="n">
        <f aca="false">Pupilles!A39</f>
        <v>0</v>
      </c>
      <c r="B33" s="153" t="n">
        <f aca="false">Pupilles!B39</f>
        <v>0</v>
      </c>
      <c r="C33" s="211" t="str">
        <f aca="false">Pupilles!C39</f>
        <v> </v>
      </c>
      <c r="D33" s="138" t="str">
        <f aca="false">Pupilles!D39</f>
        <v> </v>
      </c>
      <c r="E33" s="139" t="str">
        <f aca="false">Pupilles!E39</f>
        <v> </v>
      </c>
      <c r="F33" s="212" t="str">
        <f aca="false">Pupilles!F39</f>
        <v> </v>
      </c>
      <c r="G33" s="213"/>
      <c r="H33" s="142" t="n">
        <f aca="false">Pupilles!H39</f>
        <v>0</v>
      </c>
      <c r="I33" s="214" t="n">
        <f aca="false">5*H33</f>
        <v>0</v>
      </c>
      <c r="J33" s="146" t="n">
        <f aca="false">Pupilles!I39</f>
        <v>0</v>
      </c>
      <c r="K33" s="146" t="n">
        <f aca="false">Pupilles!J39</f>
        <v>0</v>
      </c>
      <c r="L33" s="146" t="n">
        <f aca="false">Pupilles!K39</f>
        <v>0</v>
      </c>
      <c r="M33" s="214" t="n">
        <f aca="false">K33+I33</f>
        <v>0</v>
      </c>
      <c r="N33" s="215" t="str">
        <f aca="false">LEFT((M33/60),1)</f>
        <v>0</v>
      </c>
      <c r="O33" s="215" t="n">
        <f aca="false">M33-(N33*60)</f>
        <v>0</v>
      </c>
      <c r="P33" s="215" t="n">
        <f aca="false">J33+N33</f>
        <v>0</v>
      </c>
      <c r="Q33" s="214" t="n">
        <f aca="false">L33+0</f>
        <v>0</v>
      </c>
      <c r="R33" s="138" t="n">
        <f aca="false">IF(J33&lt;&gt;0,CONCATENATE(IF(P33&gt;9,P33,CONCATENATE(0,P33)),":",IF(O33&gt;9,O33,CONCATENATE(0,O33)),":",IF(Q33&gt;9,Q33,CONCATENATE(0,Q33))," "))</f>
        <v>0</v>
      </c>
      <c r="S33" s="215" t="str">
        <f aca="false">IF(J33&lt;&gt;0,(P33*60)+(O33)+(L33/100)," ")</f>
        <v> </v>
      </c>
      <c r="T33" s="151" t="n">
        <f aca="false">IF(ISERROR(RANK(S33,$S$9:$S$38,1)),0,RANK(S33,$S$9:$S$38,1))</f>
        <v>0</v>
      </c>
      <c r="U33" s="213"/>
      <c r="V33" s="216"/>
      <c r="W33" s="146" t="n">
        <f aca="false">Pupilles!P39</f>
        <v>0</v>
      </c>
      <c r="X33" s="146" t="n">
        <f aca="false">Pupilles!Q39</f>
        <v>0</v>
      </c>
      <c r="Y33" s="146" t="n">
        <f aca="false">Pupilles!R39</f>
        <v>0</v>
      </c>
      <c r="Z33" s="215" t="str">
        <f aca="false">IF((W33*60)+(X33)+(Y33/100)&gt;0,(W33*60)+(X33)+(Y33/100),"")</f>
        <v/>
      </c>
      <c r="AA33" s="217" t="n">
        <f aca="false">IF(ISERROR(RANK(Z33,$Z$9:$Z$38,1)),0,RANK(Z33,$Z$9:$Z$38,1))</f>
        <v>0</v>
      </c>
      <c r="AB33" s="218"/>
      <c r="AC33" s="146" t="n">
        <f aca="false">Pupilles!V39</f>
        <v>0</v>
      </c>
      <c r="AD33" s="146" t="n">
        <f aca="false">Pupilles!W39</f>
        <v>0</v>
      </c>
      <c r="AE33" s="215" t="str">
        <f aca="false">IF(AC33&lt;&gt;0,(AC33+(AD33/100))," ")</f>
        <v> </v>
      </c>
      <c r="AF33" s="151" t="n">
        <f aca="false">IF(ISERROR(RANK(AE33,$AE$9:$AE$38,1)),0,RANK(AE33,$AE$9:$AE$38,1))</f>
        <v>0</v>
      </c>
      <c r="AG33" s="218"/>
      <c r="AH33" s="219"/>
      <c r="AI33" s="243" t="n">
        <f aca="false">Pupilles!AA39</f>
        <v>0</v>
      </c>
      <c r="AJ33" s="220"/>
      <c r="AK33" s="221" t="n">
        <f aca="false">IF($J$8&gt;0,T33,1)</f>
        <v>0</v>
      </c>
      <c r="AL33" s="222" t="n">
        <f aca="false">IF($J$8&gt;0,T33*1.001,1)</f>
        <v>0</v>
      </c>
      <c r="AM33" s="221" t="n">
        <f aca="false">IF($W$8&gt;0,AA33,1)</f>
        <v>1</v>
      </c>
      <c r="AN33" s="222" t="n">
        <f aca="false">IF($W$8&gt;0,AA33*1.001,1)</f>
        <v>1</v>
      </c>
      <c r="AO33" s="223" t="n">
        <f aca="false">IF($AC$8&gt;0,AF33,1)</f>
        <v>0</v>
      </c>
      <c r="AP33" s="223" t="n">
        <f aca="false">IF($AI$8&gt;0,AI33,1)</f>
        <v>1</v>
      </c>
      <c r="AQ33" s="224" t="str">
        <f aca="false">IF((AK33*AM33*AO33*AP33)=0," ",(AK33+AM33+AO33+AP33))</f>
        <v> </v>
      </c>
      <c r="AR33" s="222" t="str">
        <f aca="false">IF((AL33*AN33*AO33*AP33)=0," ",(AL33+AN33+AO33+AP33))</f>
        <v> </v>
      </c>
      <c r="AS33" s="225"/>
      <c r="AT33" s="150"/>
      <c r="AU33" s="151" t="str">
        <f aca="false">IF(ISERROR(RANK(AQ33,AQ$9:$AQ$38,1)),"",RANK(AQ33,$AQ$9:$AQ$38,1))</f>
        <v/>
      </c>
      <c r="AV33" s="151" t="str">
        <f aca="false">IF(ISERROR(RANK(AR33,$AR$9:AR$38,1)),"",RANK(AR33,$AR$9:$AR$38,1))</f>
        <v/>
      </c>
      <c r="AW33" s="102"/>
    </row>
    <row r="34" customFormat="false" ht="15" hidden="false" customHeight="false" outlineLevel="0" collapsed="false">
      <c r="A34" s="121" t="n">
        <f aca="false">Pupilles!A40</f>
        <v>0</v>
      </c>
      <c r="B34" s="153" t="n">
        <f aca="false">Pupilles!B40</f>
        <v>0</v>
      </c>
      <c r="C34" s="211" t="str">
        <f aca="false">Pupilles!C40</f>
        <v> </v>
      </c>
      <c r="D34" s="138" t="str">
        <f aca="false">Pupilles!D40</f>
        <v> </v>
      </c>
      <c r="E34" s="139" t="str">
        <f aca="false">Pupilles!E40</f>
        <v> </v>
      </c>
      <c r="F34" s="212" t="str">
        <f aca="false">Pupilles!F40</f>
        <v> </v>
      </c>
      <c r="G34" s="213"/>
      <c r="H34" s="142" t="n">
        <f aca="false">Pupilles!H40</f>
        <v>0</v>
      </c>
      <c r="I34" s="214" t="n">
        <f aca="false">5*H34</f>
        <v>0</v>
      </c>
      <c r="J34" s="146" t="n">
        <f aca="false">Pupilles!I40</f>
        <v>0</v>
      </c>
      <c r="K34" s="146" t="n">
        <f aca="false">Pupilles!J40</f>
        <v>0</v>
      </c>
      <c r="L34" s="146" t="n">
        <f aca="false">Pupilles!K40</f>
        <v>0</v>
      </c>
      <c r="M34" s="214" t="n">
        <f aca="false">K34+I34</f>
        <v>0</v>
      </c>
      <c r="N34" s="215" t="str">
        <f aca="false">LEFT((M34/60),1)</f>
        <v>0</v>
      </c>
      <c r="O34" s="215" t="n">
        <f aca="false">M34-(N34*60)</f>
        <v>0</v>
      </c>
      <c r="P34" s="215" t="n">
        <f aca="false">J34+N34</f>
        <v>0</v>
      </c>
      <c r="Q34" s="214" t="n">
        <f aca="false">L34+0</f>
        <v>0</v>
      </c>
      <c r="R34" s="138" t="n">
        <f aca="false">IF(J34&lt;&gt;0,CONCATENATE(IF(P34&gt;9,P34,CONCATENATE(0,P34)),":",IF(O34&gt;9,O34,CONCATENATE(0,O34)),":",IF(Q34&gt;9,Q34,CONCATENATE(0,Q34))," "))</f>
        <v>0</v>
      </c>
      <c r="S34" s="215" t="str">
        <f aca="false">IF(J34&lt;&gt;0,(P34*60)+(O34)+(L34/100)," ")</f>
        <v> </v>
      </c>
      <c r="T34" s="151" t="n">
        <f aca="false">IF(ISERROR(RANK(S34,$S$9:$S$38,1)),0,RANK(S34,$S$9:$S$38,1))</f>
        <v>0</v>
      </c>
      <c r="U34" s="213"/>
      <c r="V34" s="216"/>
      <c r="W34" s="146" t="n">
        <f aca="false">Pupilles!P40</f>
        <v>0</v>
      </c>
      <c r="X34" s="146" t="n">
        <f aca="false">Pupilles!Q40</f>
        <v>0</v>
      </c>
      <c r="Y34" s="146" t="n">
        <f aca="false">Pupilles!R40</f>
        <v>0</v>
      </c>
      <c r="Z34" s="215" t="str">
        <f aca="false">IF((W34*60)+(X34)+(Y34/100)&gt;0,(W34*60)+(X34)+(Y34/100),"")</f>
        <v/>
      </c>
      <c r="AA34" s="217" t="n">
        <f aca="false">IF(ISERROR(RANK(Z34,$Z$9:$Z$38,1)),0,RANK(Z34,$Z$9:$Z$38,1))</f>
        <v>0</v>
      </c>
      <c r="AB34" s="218"/>
      <c r="AC34" s="146" t="n">
        <f aca="false">Pupilles!V40</f>
        <v>0</v>
      </c>
      <c r="AD34" s="146" t="n">
        <f aca="false">Pupilles!W40</f>
        <v>0</v>
      </c>
      <c r="AE34" s="215" t="str">
        <f aca="false">IF(AC34&lt;&gt;0,(AC34+(AD34/100))," ")</f>
        <v> </v>
      </c>
      <c r="AF34" s="151" t="n">
        <f aca="false">IF(ISERROR(RANK(AE34,$AE$9:$AE$38,1)),0,RANK(AE34,$AE$9:$AE$38,1))</f>
        <v>0</v>
      </c>
      <c r="AG34" s="218"/>
      <c r="AH34" s="219"/>
      <c r="AI34" s="243" t="n">
        <f aca="false">Pupilles!AA40</f>
        <v>0</v>
      </c>
      <c r="AJ34" s="220"/>
      <c r="AK34" s="221" t="n">
        <f aca="false">IF($J$8&gt;0,T34,1)</f>
        <v>0</v>
      </c>
      <c r="AL34" s="222" t="n">
        <f aca="false">IF($J$8&gt;0,T34*1.001,1)</f>
        <v>0</v>
      </c>
      <c r="AM34" s="221" t="n">
        <f aca="false">IF($W$8&gt;0,AA34,1)</f>
        <v>1</v>
      </c>
      <c r="AN34" s="222" t="n">
        <f aca="false">IF($W$8&gt;0,AA34*1.001,1)</f>
        <v>1</v>
      </c>
      <c r="AO34" s="223" t="n">
        <f aca="false">IF($AC$8&gt;0,AF34,1)</f>
        <v>0</v>
      </c>
      <c r="AP34" s="223" t="n">
        <f aca="false">IF($AI$8&gt;0,AI34,1)</f>
        <v>1</v>
      </c>
      <c r="AQ34" s="224" t="str">
        <f aca="false">IF((AK34*AM34*AO34*AP34)=0," ",(AK34+AM34+AO34+AP34))</f>
        <v> </v>
      </c>
      <c r="AR34" s="222" t="str">
        <f aca="false">IF((AL34*AN34*AO34*AP34)=0," ",(AL34+AN34+AO34+AP34))</f>
        <v> </v>
      </c>
      <c r="AS34" s="225"/>
      <c r="AT34" s="150"/>
      <c r="AU34" s="151" t="str">
        <f aca="false">IF(ISERROR(RANK(AQ34,AQ$9:$AQ$38,1)),"",RANK(AQ34,$AQ$9:$AQ$38,1))</f>
        <v/>
      </c>
      <c r="AV34" s="151" t="str">
        <f aca="false">IF(ISERROR(RANK(AR34,$AR$9:AR$38,1)),"",RANK(AR34,$AR$9:$AR$38,1))</f>
        <v/>
      </c>
      <c r="AW34" s="102"/>
    </row>
    <row r="35" customFormat="false" ht="15" hidden="false" customHeight="false" outlineLevel="0" collapsed="false">
      <c r="A35" s="121" t="n">
        <f aca="false">Pupilles!A41</f>
        <v>0</v>
      </c>
      <c r="B35" s="153" t="n">
        <f aca="false">Pupilles!B41</f>
        <v>0</v>
      </c>
      <c r="C35" s="211" t="str">
        <f aca="false">Pupilles!C41</f>
        <v> </v>
      </c>
      <c r="D35" s="138" t="str">
        <f aca="false">Pupilles!D41</f>
        <v> </v>
      </c>
      <c r="E35" s="139" t="str">
        <f aca="false">Pupilles!E41</f>
        <v> </v>
      </c>
      <c r="F35" s="212" t="str">
        <f aca="false">Pupilles!F41</f>
        <v> </v>
      </c>
      <c r="G35" s="213"/>
      <c r="H35" s="142" t="n">
        <f aca="false">Pupilles!H41</f>
        <v>0</v>
      </c>
      <c r="I35" s="214" t="n">
        <f aca="false">5*H35</f>
        <v>0</v>
      </c>
      <c r="J35" s="146" t="n">
        <f aca="false">Pupilles!I41</f>
        <v>0</v>
      </c>
      <c r="K35" s="146" t="n">
        <f aca="false">Pupilles!J41</f>
        <v>0</v>
      </c>
      <c r="L35" s="146" t="n">
        <f aca="false">Pupilles!K41</f>
        <v>0</v>
      </c>
      <c r="M35" s="214" t="n">
        <f aca="false">K35+I35</f>
        <v>0</v>
      </c>
      <c r="N35" s="215" t="str">
        <f aca="false">LEFT((M35/60),1)</f>
        <v>0</v>
      </c>
      <c r="O35" s="215" t="n">
        <f aca="false">M35-(N35*60)</f>
        <v>0</v>
      </c>
      <c r="P35" s="215" t="n">
        <f aca="false">J35+N35</f>
        <v>0</v>
      </c>
      <c r="Q35" s="214" t="n">
        <f aca="false">L35+0</f>
        <v>0</v>
      </c>
      <c r="R35" s="138" t="n">
        <f aca="false">IF(J35&lt;&gt;0,CONCATENATE(IF(P35&gt;9,P35,CONCATENATE(0,P35)),":",IF(O35&gt;9,O35,CONCATENATE(0,O35)),":",IF(Q35&gt;9,Q35,CONCATENATE(0,Q35))," "))</f>
        <v>0</v>
      </c>
      <c r="S35" s="215" t="str">
        <f aca="false">IF(J35&lt;&gt;0,(P35*60)+(O35)+(L35/100)," ")</f>
        <v> </v>
      </c>
      <c r="T35" s="151" t="n">
        <f aca="false">IF(ISERROR(RANK(S35,$S$9:$S$38,1)),0,RANK(S35,$S$9:$S$38,1))</f>
        <v>0</v>
      </c>
      <c r="U35" s="213"/>
      <c r="V35" s="216"/>
      <c r="W35" s="146" t="n">
        <f aca="false">Pupilles!P41</f>
        <v>0</v>
      </c>
      <c r="X35" s="146" t="n">
        <f aca="false">Pupilles!Q41</f>
        <v>0</v>
      </c>
      <c r="Y35" s="146" t="n">
        <f aca="false">Pupilles!R41</f>
        <v>0</v>
      </c>
      <c r="Z35" s="215" t="str">
        <f aca="false">IF((W35*60)+(X35)+(Y35/100)&gt;0,(W35*60)+(X35)+(Y35/100),"")</f>
        <v/>
      </c>
      <c r="AA35" s="217" t="n">
        <f aca="false">IF(ISERROR(RANK(Z35,$Z$9:$Z$38,1)),0,RANK(Z35,$Z$9:$Z$38,1))</f>
        <v>0</v>
      </c>
      <c r="AB35" s="218"/>
      <c r="AC35" s="146" t="n">
        <f aca="false">Pupilles!V41</f>
        <v>0</v>
      </c>
      <c r="AD35" s="146" t="n">
        <f aca="false">Pupilles!W41</f>
        <v>0</v>
      </c>
      <c r="AE35" s="215" t="str">
        <f aca="false">IF(AC35&lt;&gt;0,(AC35+(AD35/100))," ")</f>
        <v> </v>
      </c>
      <c r="AF35" s="151" t="n">
        <f aca="false">IF(ISERROR(RANK(AE35,$AE$9:$AE$38,1)),0,RANK(AE35,$AE$9:$AE$38,1))</f>
        <v>0</v>
      </c>
      <c r="AG35" s="218"/>
      <c r="AH35" s="219"/>
      <c r="AI35" s="243" t="n">
        <f aca="false">Pupilles!AA41</f>
        <v>0</v>
      </c>
      <c r="AJ35" s="220"/>
      <c r="AK35" s="221" t="n">
        <f aca="false">IF($J$8&gt;0,T35,1)</f>
        <v>0</v>
      </c>
      <c r="AL35" s="222" t="n">
        <f aca="false">IF($J$8&gt;0,T35*1.001,1)</f>
        <v>0</v>
      </c>
      <c r="AM35" s="221" t="n">
        <f aca="false">IF($W$8&gt;0,AA35,1)</f>
        <v>1</v>
      </c>
      <c r="AN35" s="222" t="n">
        <f aca="false">IF($W$8&gt;0,AA35*1.001,1)</f>
        <v>1</v>
      </c>
      <c r="AO35" s="223" t="n">
        <f aca="false">IF($AC$8&gt;0,AF35,1)</f>
        <v>0</v>
      </c>
      <c r="AP35" s="223" t="n">
        <f aca="false">IF($AI$8&gt;0,AI35,1)</f>
        <v>1</v>
      </c>
      <c r="AQ35" s="224" t="str">
        <f aca="false">IF((AK35*AM35*AO35*AP35)=0," ",(AK35+AM35+AO35+AP35))</f>
        <v> </v>
      </c>
      <c r="AR35" s="222" t="str">
        <f aca="false">IF((AL35*AN35*AO35*AP35)=0," ",(AL35+AN35+AO35+AP35))</f>
        <v> </v>
      </c>
      <c r="AS35" s="225"/>
      <c r="AT35" s="150"/>
      <c r="AU35" s="151" t="str">
        <f aca="false">IF(ISERROR(RANK(AQ35,AQ$9:$AQ$38,1)),"",RANK(AQ35,$AQ$9:$AQ$38,1))</f>
        <v/>
      </c>
      <c r="AV35" s="151" t="str">
        <f aca="false">IF(ISERROR(RANK(AR35,$AR$9:AR$38,1)),"",RANK(AR35,$AR$9:$AR$38,1))</f>
        <v/>
      </c>
      <c r="AW35" s="102"/>
    </row>
    <row r="36" customFormat="false" ht="15" hidden="false" customHeight="false" outlineLevel="0" collapsed="false">
      <c r="A36" s="121" t="n">
        <f aca="false">Pupilles!A42</f>
        <v>0</v>
      </c>
      <c r="B36" s="153" t="n">
        <f aca="false">Pupilles!B42</f>
        <v>0</v>
      </c>
      <c r="C36" s="211" t="str">
        <f aca="false">Pupilles!C42</f>
        <v> </v>
      </c>
      <c r="D36" s="138" t="str">
        <f aca="false">Pupilles!D42</f>
        <v> </v>
      </c>
      <c r="E36" s="139" t="str">
        <f aca="false">Pupilles!E42</f>
        <v> </v>
      </c>
      <c r="F36" s="212" t="str">
        <f aca="false">Pupilles!F42</f>
        <v> </v>
      </c>
      <c r="G36" s="213"/>
      <c r="H36" s="142" t="n">
        <f aca="false">Pupilles!H42</f>
        <v>0</v>
      </c>
      <c r="I36" s="214" t="n">
        <f aca="false">5*H36</f>
        <v>0</v>
      </c>
      <c r="J36" s="146" t="n">
        <f aca="false">Pupilles!I42</f>
        <v>0</v>
      </c>
      <c r="K36" s="146" t="n">
        <f aca="false">Pupilles!J42</f>
        <v>0</v>
      </c>
      <c r="L36" s="146" t="n">
        <f aca="false">Pupilles!K42</f>
        <v>0</v>
      </c>
      <c r="M36" s="214" t="n">
        <f aca="false">K36+I36</f>
        <v>0</v>
      </c>
      <c r="N36" s="215" t="str">
        <f aca="false">LEFT((M36/60),1)</f>
        <v>0</v>
      </c>
      <c r="O36" s="215" t="n">
        <f aca="false">M36-(N36*60)</f>
        <v>0</v>
      </c>
      <c r="P36" s="215" t="n">
        <f aca="false">J36+N36</f>
        <v>0</v>
      </c>
      <c r="Q36" s="214" t="n">
        <f aca="false">L36+0</f>
        <v>0</v>
      </c>
      <c r="R36" s="138" t="n">
        <f aca="false">IF(J36&lt;&gt;0,CONCATENATE(IF(P36&gt;9,P36,CONCATENATE(0,P36)),":",IF(O36&gt;9,O36,CONCATENATE(0,O36)),":",IF(Q36&gt;9,Q36,CONCATENATE(0,Q36))," "))</f>
        <v>0</v>
      </c>
      <c r="S36" s="215" t="str">
        <f aca="false">IF(J36&lt;&gt;0,(P36*60)+(O36)+(L36/100)," ")</f>
        <v> </v>
      </c>
      <c r="T36" s="151" t="n">
        <f aca="false">IF(ISERROR(RANK(S36,$S$9:$S$38,1)),0,RANK(S36,$S$9:$S$38,1))</f>
        <v>0</v>
      </c>
      <c r="U36" s="213"/>
      <c r="V36" s="216"/>
      <c r="W36" s="146" t="n">
        <f aca="false">Pupilles!P42</f>
        <v>0</v>
      </c>
      <c r="X36" s="146" t="n">
        <f aca="false">Pupilles!Q42</f>
        <v>0</v>
      </c>
      <c r="Y36" s="146" t="n">
        <f aca="false">Pupilles!R42</f>
        <v>0</v>
      </c>
      <c r="Z36" s="215" t="str">
        <f aca="false">IF((W36*60)+(X36)+(Y36/100)&gt;0,(W36*60)+(X36)+(Y36/100),"")</f>
        <v/>
      </c>
      <c r="AA36" s="217" t="n">
        <f aca="false">IF(ISERROR(RANK(Z36,$Z$9:$Z$38,1)),0,RANK(Z36,$Z$9:$Z$38,1))</f>
        <v>0</v>
      </c>
      <c r="AB36" s="218"/>
      <c r="AC36" s="146" t="n">
        <f aca="false">Pupilles!V42</f>
        <v>0</v>
      </c>
      <c r="AD36" s="146" t="n">
        <f aca="false">Pupilles!W42</f>
        <v>0</v>
      </c>
      <c r="AE36" s="215" t="str">
        <f aca="false">IF(AC36&lt;&gt;0,(AC36+(AD36/100))," ")</f>
        <v> </v>
      </c>
      <c r="AF36" s="151" t="n">
        <f aca="false">IF(ISERROR(RANK(AE36,$AE$9:$AE$38,1)),0,RANK(AE36,$AE$9:$AE$38,1))</f>
        <v>0</v>
      </c>
      <c r="AG36" s="218"/>
      <c r="AH36" s="219"/>
      <c r="AI36" s="243" t="n">
        <f aca="false">Pupilles!AA42</f>
        <v>0</v>
      </c>
      <c r="AJ36" s="220"/>
      <c r="AK36" s="221" t="n">
        <f aca="false">IF($J$8&gt;0,T36,1)</f>
        <v>0</v>
      </c>
      <c r="AL36" s="222" t="n">
        <f aca="false">IF($J$8&gt;0,T36*1.001,1)</f>
        <v>0</v>
      </c>
      <c r="AM36" s="221" t="n">
        <f aca="false">IF($W$8&gt;0,AA36,1)</f>
        <v>1</v>
      </c>
      <c r="AN36" s="222" t="n">
        <f aca="false">IF($W$8&gt;0,AA36*1.001,1)</f>
        <v>1</v>
      </c>
      <c r="AO36" s="223" t="n">
        <f aca="false">IF($AC$8&gt;0,AF36,1)</f>
        <v>0</v>
      </c>
      <c r="AP36" s="223" t="n">
        <f aca="false">IF($AI$8&gt;0,AI36,1)</f>
        <v>1</v>
      </c>
      <c r="AQ36" s="224" t="str">
        <f aca="false">IF((AK36*AM36*AO36*AP36)=0," ",(AK36+AM36+AO36+AP36))</f>
        <v> </v>
      </c>
      <c r="AR36" s="222" t="str">
        <f aca="false">IF((AL36*AN36*AO36*AP36)=0," ",(AL36+AN36+AO36+AP36))</f>
        <v> </v>
      </c>
      <c r="AS36" s="225"/>
      <c r="AT36" s="150"/>
      <c r="AU36" s="151" t="str">
        <f aca="false">IF(ISERROR(RANK(AQ36,AQ$9:$AQ$38,1)),"",RANK(AQ36,$AQ$9:$AQ$38,1))</f>
        <v/>
      </c>
      <c r="AV36" s="151" t="str">
        <f aca="false">IF(ISERROR(RANK(AR36,$AR$9:AR$38,1)),"",RANK(AR36,$AR$9:$AR$38,1))</f>
        <v/>
      </c>
      <c r="AW36" s="102"/>
    </row>
    <row r="37" customFormat="false" ht="15" hidden="false" customHeight="false" outlineLevel="0" collapsed="false">
      <c r="A37" s="121" t="n">
        <f aca="false">Pupilles!A43</f>
        <v>0</v>
      </c>
      <c r="B37" s="153" t="n">
        <f aca="false">Pupilles!B43</f>
        <v>0</v>
      </c>
      <c r="C37" s="211" t="str">
        <f aca="false">Pupilles!C43</f>
        <v> </v>
      </c>
      <c r="D37" s="138" t="str">
        <f aca="false">Pupilles!D43</f>
        <v> </v>
      </c>
      <c r="E37" s="139" t="str">
        <f aca="false">Pupilles!E43</f>
        <v> </v>
      </c>
      <c r="F37" s="212" t="str">
        <f aca="false">Pupilles!F43</f>
        <v> </v>
      </c>
      <c r="G37" s="213"/>
      <c r="H37" s="142" t="n">
        <f aca="false">Pupilles!H43</f>
        <v>0</v>
      </c>
      <c r="I37" s="214" t="n">
        <f aca="false">5*H37</f>
        <v>0</v>
      </c>
      <c r="J37" s="146" t="n">
        <f aca="false">Pupilles!I43</f>
        <v>0</v>
      </c>
      <c r="K37" s="146" t="n">
        <f aca="false">Pupilles!J43</f>
        <v>0</v>
      </c>
      <c r="L37" s="146" t="n">
        <f aca="false">Pupilles!K43</f>
        <v>0</v>
      </c>
      <c r="M37" s="214" t="n">
        <f aca="false">K37+I37</f>
        <v>0</v>
      </c>
      <c r="N37" s="215" t="str">
        <f aca="false">LEFT((M37/60),1)</f>
        <v>0</v>
      </c>
      <c r="O37" s="215" t="n">
        <f aca="false">M37-(N37*60)</f>
        <v>0</v>
      </c>
      <c r="P37" s="215" t="n">
        <f aca="false">J37+N37</f>
        <v>0</v>
      </c>
      <c r="Q37" s="214" t="n">
        <f aca="false">L37+0</f>
        <v>0</v>
      </c>
      <c r="R37" s="138" t="n">
        <f aca="false">IF(J37&lt;&gt;0,CONCATENATE(IF(P37&gt;9,P37,CONCATENATE(0,P37)),":",IF(O37&gt;9,O37,CONCATENATE(0,O37)),":",IF(Q37&gt;9,Q37,CONCATENATE(0,Q37))," "))</f>
        <v>0</v>
      </c>
      <c r="S37" s="215" t="str">
        <f aca="false">IF(J37&lt;&gt;0,(P37*60)+(O37)+(L37/100)," ")</f>
        <v> </v>
      </c>
      <c r="T37" s="151" t="n">
        <f aca="false">IF(ISERROR(RANK(S37,$S$9:$S$38,1)),0,RANK(S37,$S$9:$S$38,1))</f>
        <v>0</v>
      </c>
      <c r="U37" s="213"/>
      <c r="V37" s="216"/>
      <c r="W37" s="146" t="n">
        <f aca="false">Pupilles!P43</f>
        <v>0</v>
      </c>
      <c r="X37" s="146" t="n">
        <f aca="false">Pupilles!Q43</f>
        <v>0</v>
      </c>
      <c r="Y37" s="146" t="n">
        <f aca="false">Pupilles!R43</f>
        <v>0</v>
      </c>
      <c r="Z37" s="215" t="str">
        <f aca="false">IF((W37*60)+(X37)+(Y37/100)&gt;0,(W37*60)+(X37)+(Y37/100),"")</f>
        <v/>
      </c>
      <c r="AA37" s="217" t="n">
        <f aca="false">IF(ISERROR(RANK(Z37,$Z$9:$Z$38,1)),0,RANK(Z37,$Z$9:$Z$38,1))</f>
        <v>0</v>
      </c>
      <c r="AB37" s="218"/>
      <c r="AC37" s="146" t="n">
        <f aca="false">Pupilles!V43</f>
        <v>0</v>
      </c>
      <c r="AD37" s="146" t="n">
        <f aca="false">Pupilles!W43</f>
        <v>0</v>
      </c>
      <c r="AE37" s="215" t="str">
        <f aca="false">IF(AC37&lt;&gt;0,(AC37+(AD37/100))," ")</f>
        <v> </v>
      </c>
      <c r="AF37" s="151" t="n">
        <f aca="false">IF(ISERROR(RANK(AE37,$AE$9:$AE$38,1)),0,RANK(AE37,$AE$9:$AE$38,1))</f>
        <v>0</v>
      </c>
      <c r="AG37" s="218"/>
      <c r="AH37" s="219"/>
      <c r="AI37" s="243" t="n">
        <f aca="false">Pupilles!AA43</f>
        <v>0</v>
      </c>
      <c r="AJ37" s="220"/>
      <c r="AK37" s="221" t="n">
        <f aca="false">IF($J$8&gt;0,T37,1)</f>
        <v>0</v>
      </c>
      <c r="AL37" s="222" t="n">
        <f aca="false">IF($J$8&gt;0,T37*1.001,1)</f>
        <v>0</v>
      </c>
      <c r="AM37" s="221" t="n">
        <f aca="false">IF($W$8&gt;0,AA37,1)</f>
        <v>1</v>
      </c>
      <c r="AN37" s="222" t="n">
        <f aca="false">IF($W$8&gt;0,AA37*1.001,1)</f>
        <v>1</v>
      </c>
      <c r="AO37" s="223" t="n">
        <f aca="false">IF($AC$8&gt;0,AF37,1)</f>
        <v>0</v>
      </c>
      <c r="AP37" s="223" t="n">
        <f aca="false">IF($AI$8&gt;0,AI37,1)</f>
        <v>1</v>
      </c>
      <c r="AQ37" s="224" t="str">
        <f aca="false">IF((AK37*AM37*AO37*AP37)=0," ",(AK37+AM37+AO37+AP37))</f>
        <v> </v>
      </c>
      <c r="AR37" s="222" t="str">
        <f aca="false">IF((AL37*AN37*AO37*AP37)=0," ",(AL37+AN37+AO37+AP37))</f>
        <v> </v>
      </c>
      <c r="AS37" s="225"/>
      <c r="AT37" s="150"/>
      <c r="AU37" s="151" t="str">
        <f aca="false">IF(ISERROR(RANK(AQ37,AQ$9:$AQ$38,1)),"",RANK(AQ37,$AQ$9:$AQ$38,1))</f>
        <v/>
      </c>
      <c r="AV37" s="151" t="str">
        <f aca="false">IF(ISERROR(RANK(AR37,$AR$9:AR$38,1)),"",RANK(AR37,$AR$9:$AR$38,1))</f>
        <v/>
      </c>
      <c r="AW37" s="102"/>
    </row>
    <row r="38" customFormat="false" ht="15.75" hidden="false" customHeight="false" outlineLevel="0" collapsed="false">
      <c r="A38" s="154" t="n">
        <f aca="false">Pupilles!A44</f>
        <v>0</v>
      </c>
      <c r="B38" s="155" t="n">
        <f aca="false">Pupilles!B44</f>
        <v>0</v>
      </c>
      <c r="C38" s="227" t="str">
        <f aca="false">Pupilles!C44</f>
        <v> </v>
      </c>
      <c r="D38" s="156" t="str">
        <f aca="false">Pupilles!D44</f>
        <v> </v>
      </c>
      <c r="E38" s="157" t="str">
        <f aca="false">Pupilles!E44</f>
        <v> </v>
      </c>
      <c r="F38" s="228" t="str">
        <f aca="false">Pupilles!F44</f>
        <v> </v>
      </c>
      <c r="G38" s="229"/>
      <c r="H38" s="142" t="n">
        <f aca="false">Pupilles!H44</f>
        <v>0</v>
      </c>
      <c r="I38" s="230" t="n">
        <f aca="false">5*H38</f>
        <v>0</v>
      </c>
      <c r="J38" s="146" t="n">
        <f aca="false">Pupilles!I44</f>
        <v>0</v>
      </c>
      <c r="K38" s="146" t="n">
        <f aca="false">Pupilles!J44</f>
        <v>0</v>
      </c>
      <c r="L38" s="146" t="n">
        <f aca="false">Pupilles!K44</f>
        <v>0</v>
      </c>
      <c r="M38" s="230" t="n">
        <f aca="false">K38+I38</f>
        <v>0</v>
      </c>
      <c r="N38" s="231" t="str">
        <f aca="false">LEFT((M38/60),1)</f>
        <v>0</v>
      </c>
      <c r="O38" s="231" t="n">
        <f aca="false">M38-(N38*60)</f>
        <v>0</v>
      </c>
      <c r="P38" s="231" t="n">
        <f aca="false">J38+N38</f>
        <v>0</v>
      </c>
      <c r="Q38" s="230" t="n">
        <f aca="false">L38+0</f>
        <v>0</v>
      </c>
      <c r="R38" s="232" t="n">
        <f aca="false">IF(J38&lt;&gt;0,CONCATENATE(IF(P38&gt;9,P38,CONCATENATE(0,P38)),":",IF(O38&gt;9,O38,CONCATENATE(0,O38)),":",IF(Q38&gt;9,Q38,CONCATENATE(0,Q38))," "))</f>
        <v>0</v>
      </c>
      <c r="S38" s="215" t="str">
        <f aca="false">IF(J38&lt;&gt;0,(P38*60)+(O38)+(L38/100)," ")</f>
        <v> </v>
      </c>
      <c r="T38" s="151" t="n">
        <f aca="false">IF(ISERROR(RANK(S38,$S$9:$S$38,1)),0,RANK(S38,$S$9:$S$38,1))</f>
        <v>0</v>
      </c>
      <c r="U38" s="229"/>
      <c r="V38" s="233"/>
      <c r="W38" s="146" t="n">
        <f aca="false">Pupilles!P44</f>
        <v>0</v>
      </c>
      <c r="X38" s="146" t="n">
        <f aca="false">Pupilles!Q44</f>
        <v>0</v>
      </c>
      <c r="Y38" s="146" t="n">
        <f aca="false">Pupilles!R44</f>
        <v>0</v>
      </c>
      <c r="Z38" s="215" t="str">
        <f aca="false">IF((W38*60)+(X38)+(Y38/100)&gt;0,(W38*60)+(X38)+(Y38/100),"")</f>
        <v/>
      </c>
      <c r="AA38" s="217" t="n">
        <f aca="false">IF(ISERROR(RANK(Z38,$Z$9:$Z$38,1)),0,RANK(Z38,$Z$9:$Z$38,1))</f>
        <v>0</v>
      </c>
      <c r="AB38" s="234"/>
      <c r="AC38" s="146" t="n">
        <f aca="false">Pupilles!V44</f>
        <v>0</v>
      </c>
      <c r="AD38" s="146" t="n">
        <f aca="false">Pupilles!W44</f>
        <v>0</v>
      </c>
      <c r="AE38" s="215" t="str">
        <f aca="false">IF(AC38&lt;&gt;0,(AC38+(AD38/100))," ")</f>
        <v> </v>
      </c>
      <c r="AF38" s="151" t="n">
        <f aca="false">IF(ISERROR(RANK(AE38,$AE$9:$AE$38,1)),0,RANK(AE38,$AE$9:$AE$38,1))</f>
        <v>0</v>
      </c>
      <c r="AG38" s="234"/>
      <c r="AH38" s="235"/>
      <c r="AI38" s="243" t="n">
        <f aca="false">Pupilles!AA44</f>
        <v>0</v>
      </c>
      <c r="AJ38" s="236"/>
      <c r="AK38" s="237" t="n">
        <f aca="false">IF($J$8&gt;0,T38,1)</f>
        <v>0</v>
      </c>
      <c r="AL38" s="238" t="n">
        <f aca="false">IF($J$8&gt;0,T38*1.001,1)</f>
        <v>0</v>
      </c>
      <c r="AM38" s="237" t="n">
        <f aca="false">IF($W$8&gt;0,AA38,1)</f>
        <v>1</v>
      </c>
      <c r="AN38" s="238" t="n">
        <f aca="false">IF($W$8&gt;0,AA38*1.001,1)</f>
        <v>1</v>
      </c>
      <c r="AO38" s="223" t="n">
        <f aca="false">IF($AC$8&gt;0,AF38,1)</f>
        <v>0</v>
      </c>
      <c r="AP38" s="223" t="n">
        <f aca="false">IF($AI$8&gt;0,AI38,1)</f>
        <v>1</v>
      </c>
      <c r="AQ38" s="239" t="str">
        <f aca="false">IF((AK38*AM38*AO38*AP38)=0," ",(AK38+AM38+AO38+AP38))</f>
        <v> </v>
      </c>
      <c r="AR38" s="238" t="str">
        <f aca="false">IF((AL38*AN38*AO38*AP38)=0," ",(AL38+AN38+AO38+AP38))</f>
        <v> </v>
      </c>
      <c r="AS38" s="225"/>
      <c r="AT38" s="150"/>
      <c r="AU38" s="151" t="str">
        <f aca="false">IF(ISERROR(RANK(AQ38,AQ$9:$AQ$38,1)),"",RANK(AQ38,$AQ$9:$AQ$38,1))</f>
        <v/>
      </c>
      <c r="AV38" s="151" t="str">
        <f aca="false">IF(ISERROR(RANK(AR38,$AR$9:AR$38,1)),"",RANK(AR38,$AR$9:$AR$38,1))</f>
        <v/>
      </c>
      <c r="AW38" s="102"/>
    </row>
    <row r="39" customFormat="false" ht="15.75" hidden="false" customHeight="false" outlineLevel="0" collapsed="false">
      <c r="G39" s="141"/>
      <c r="H39" s="141"/>
      <c r="I39" s="174"/>
      <c r="J39" s="141"/>
      <c r="K39" s="174"/>
      <c r="L39" s="174"/>
      <c r="M39" s="174"/>
      <c r="N39" s="174"/>
      <c r="O39" s="141"/>
      <c r="P39" s="175"/>
      <c r="Q39" s="175"/>
      <c r="R39" s="141"/>
      <c r="S39" s="141"/>
      <c r="T39" s="141"/>
      <c r="U39" s="141"/>
      <c r="V39" s="76"/>
      <c r="W39" s="76"/>
      <c r="X39" s="95"/>
      <c r="Y39" s="95"/>
      <c r="Z39" s="76"/>
      <c r="AA39" s="176"/>
      <c r="AB39" s="81"/>
      <c r="AC39" s="81"/>
      <c r="AD39" s="81"/>
      <c r="AE39" s="81"/>
      <c r="AF39" s="81"/>
      <c r="AG39" s="81"/>
      <c r="AH39" s="82"/>
      <c r="AI39" s="82"/>
      <c r="AJ39" s="82"/>
      <c r="AK39" s="177"/>
      <c r="AL39" s="177"/>
      <c r="AM39" s="177"/>
      <c r="AN39" s="177"/>
      <c r="AO39" s="177"/>
      <c r="AP39" s="177"/>
      <c r="AQ39" s="177"/>
      <c r="AR39" s="178"/>
      <c r="AS39" s="178"/>
      <c r="AT39" s="101"/>
      <c r="AU39" s="101"/>
      <c r="AV39" s="101"/>
      <c r="AW39" s="102"/>
    </row>
    <row r="40" customFormat="false" ht="15" hidden="false" customHeight="false" outlineLevel="0" collapsed="false">
      <c r="H40" s="53"/>
      <c r="J40" s="53"/>
      <c r="W40" s="53"/>
    </row>
    <row r="41" customFormat="false" ht="15" hidden="false" customHeight="false" outlineLevel="0" collapsed="false">
      <c r="H41" s="53"/>
      <c r="J41" s="53"/>
      <c r="W41" s="53"/>
      <c r="Y41" s="51"/>
    </row>
    <row r="42" customFormat="false" ht="15" hidden="false" customHeight="false" outlineLevel="0" collapsed="false">
      <c r="H42" s="53"/>
      <c r="J42" s="53"/>
      <c r="R42" s="53"/>
      <c r="W42" s="53"/>
      <c r="Y42" s="51"/>
    </row>
    <row r="43" customFormat="false" ht="15" hidden="false" customHeight="false" outlineLevel="0" collapsed="false">
      <c r="Y43" s="51"/>
    </row>
  </sheetData>
  <mergeCells count="37">
    <mergeCell ref="A2:A7"/>
    <mergeCell ref="B2:B7"/>
    <mergeCell ref="C2:C7"/>
    <mergeCell ref="D2:D7"/>
    <mergeCell ref="E2:E7"/>
    <mergeCell ref="F2:F7"/>
    <mergeCell ref="H2:T2"/>
    <mergeCell ref="W2:AA2"/>
    <mergeCell ref="AC2:AF2"/>
    <mergeCell ref="AK2:AK7"/>
    <mergeCell ref="AL2:AL7"/>
    <mergeCell ref="AM2:AM7"/>
    <mergeCell ref="AN2:AN7"/>
    <mergeCell ref="AO2:AO7"/>
    <mergeCell ref="AP2:AP7"/>
    <mergeCell ref="AQ2:AQ7"/>
    <mergeCell ref="AR2:AR7"/>
    <mergeCell ref="AU2:AU7"/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S3:S7"/>
    <mergeCell ref="T3:T7"/>
    <mergeCell ref="W3:Y6"/>
    <mergeCell ref="Z3:Z7"/>
    <mergeCell ref="AA3:AA7"/>
    <mergeCell ref="AC3:AD6"/>
    <mergeCell ref="AE3:AE7"/>
    <mergeCell ref="AF3:AF7"/>
    <mergeCell ref="AI3:AI7"/>
  </mergeCells>
  <conditionalFormatting sqref="R9:R38">
    <cfRule type="containsText" priority="2" operator="containsText" aboveAverage="0" equalAverage="0" bottom="0" percent="0" rank="0" text="FAUX" dxfId="12">
      <formula>NOT(ISERROR(SEARCH("FAUX",R9)))</formula>
    </cfRule>
  </conditionalFormatting>
  <conditionalFormatting sqref="F9:G9 G19:G38 G10:G17 F10:F38">
    <cfRule type="notContainsText" priority="3" operator="notContains" aboveAverage="0" equalAverage="0" bottom="0" percent="0" rank="0" text="p" dxfId="13">
      <formula>ISERROR(SEARCH("p",F9))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FF00"/>
    <pageSetUpPr fitToPage="false"/>
  </sheetPr>
  <dimension ref="A1:AI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V13" activeCellId="0" sqref="V13"/>
    </sheetView>
  </sheetViews>
  <sheetFormatPr defaultColWidth="11.43359375" defaultRowHeight="14.25" zeroHeight="false" outlineLevelRow="0" outlineLevelCol="1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true" outlineLevel="0" max="6" min="6" style="51" width="11.86"/>
    <col collapsed="false" customWidth="true" hidden="false" outlineLevel="0" max="7" min="7" style="51" width="1.71"/>
    <col collapsed="false" customWidth="true" hidden="false" outlineLevel="1" max="8" min="8" style="51" width="10.85"/>
    <col collapsed="false" customWidth="true" hidden="false" outlineLevel="1" max="9" min="9" style="51" width="12.71"/>
    <col collapsed="false" customWidth="true" hidden="false" outlineLevel="1" max="11" min="10" style="53" width="12.71"/>
    <col collapsed="false" customWidth="true" hidden="false" outlineLevel="1" max="12" min="12" style="51" width="17.13"/>
    <col collapsed="false" customWidth="true" hidden="false" outlineLevel="1" max="13" min="13" style="51" width="10.71"/>
    <col collapsed="false" customWidth="true" hidden="false" outlineLevel="0" max="14" min="14" style="51" width="1.71"/>
    <col collapsed="false" customWidth="true" hidden="false" outlineLevel="0" max="15" min="15" style="51" width="1.58"/>
    <col collapsed="false" customWidth="true" hidden="true" outlineLevel="1" max="16" min="16" style="51" width="12.71"/>
    <col collapsed="false" customWidth="true" hidden="true" outlineLevel="1" max="18" min="17" style="53" width="12.71"/>
    <col collapsed="false" customWidth="true" hidden="true" outlineLevel="1" max="19" min="19" style="51" width="13.02"/>
    <col collapsed="false" customWidth="true" hidden="false" outlineLevel="0" max="20" min="20" style="53" width="1.71"/>
    <col collapsed="false" customWidth="true" hidden="false" outlineLevel="0" max="21" min="21" style="51" width="1.71"/>
    <col collapsed="false" customWidth="true" hidden="false" outlineLevel="1" max="23" min="22" style="51" width="12.71"/>
    <col collapsed="false" customWidth="true" hidden="false" outlineLevel="1" max="24" min="24" style="51" width="10.71"/>
    <col collapsed="false" customWidth="true" hidden="false" outlineLevel="0" max="26" min="25" style="51" width="1.71"/>
    <col collapsed="false" customWidth="true" hidden="true" outlineLevel="1" max="27" min="27" style="51" width="11.86"/>
    <col collapsed="false" customWidth="true" hidden="false" outlineLevel="0" max="28" min="28" style="51" width="1.58"/>
    <col collapsed="false" customWidth="true" hidden="false" outlineLevel="0" max="29" min="29" style="53" width="1.71"/>
    <col collapsed="false" customWidth="true" hidden="true" outlineLevel="1" max="30" min="30" style="53" width="15"/>
    <col collapsed="false" customWidth="true" hidden="false" outlineLevel="0" max="31" min="31" style="53" width="13.86"/>
    <col collapsed="false" customWidth="true" hidden="true" outlineLevel="0" max="33" min="32" style="51" width="11.52"/>
    <col collapsed="false" customWidth="false" hidden="true" outlineLevel="1" max="34" min="34" style="51" width="11.42"/>
    <col collapsed="false" customWidth="true" hidden="false" outlineLevel="0" max="35" min="35" style="51" width="1.71"/>
    <col collapsed="false" customWidth="false" hidden="false" outlineLevel="0" max="1024" min="36" style="51" width="11.42"/>
  </cols>
  <sheetData>
    <row r="1" customFormat="false" ht="14.25" hidden="true" customHeight="false" outlineLevel="0" collapsed="false"/>
    <row r="2" customFormat="false" ht="36" hidden="true" customHeight="true" outlineLevel="0" collapsed="false">
      <c r="C2" s="54" t="str">
        <f aca="false">'Entête Course'!B2</f>
        <v>ECUISSES VSP</v>
      </c>
      <c r="D2" s="54"/>
      <c r="E2" s="54"/>
      <c r="F2" s="54"/>
    </row>
    <row r="3" customFormat="false" ht="14.25" hidden="true" customHeight="false" outlineLevel="0" collapsed="false"/>
    <row r="4" customFormat="false" ht="32.1" hidden="true" customHeight="true" outlineLevel="0" collapsed="false">
      <c r="C4" s="55" t="str">
        <f aca="false">'Entête Course'!B4</f>
        <v>PRIS DE LA MUNICIPALITE</v>
      </c>
      <c r="D4" s="55"/>
      <c r="E4" s="55"/>
      <c r="F4" s="55"/>
    </row>
    <row r="5" customFormat="false" ht="14.25" hidden="true" customHeight="false" outlineLevel="0" collapsed="false"/>
    <row r="6" customFormat="false" ht="36" hidden="false" customHeight="true" outlineLevel="0" collapsed="false">
      <c r="C6" s="56" t="str">
        <f aca="false">'Entête Course'!B6</f>
        <v>06-06-2021</v>
      </c>
      <c r="D6" s="57" t="s">
        <v>188</v>
      </c>
      <c r="E6" s="57"/>
      <c r="F6" s="57"/>
    </row>
    <row r="7" customFormat="false" ht="15" hidden="false" customHeight="true" outlineLevel="0" collapsed="false">
      <c r="A7" s="58" t="s">
        <v>211</v>
      </c>
      <c r="B7" s="59" t="s">
        <v>212</v>
      </c>
      <c r="C7" s="59" t="s">
        <v>2</v>
      </c>
      <c r="D7" s="59" t="s">
        <v>3</v>
      </c>
      <c r="E7" s="60" t="s">
        <v>4</v>
      </c>
      <c r="F7" s="61" t="s">
        <v>6</v>
      </c>
      <c r="G7" s="62"/>
      <c r="H7" s="63"/>
      <c r="I7" s="63"/>
      <c r="J7" s="64"/>
      <c r="K7" s="64"/>
      <c r="L7" s="63"/>
      <c r="M7" s="63"/>
      <c r="N7" s="63"/>
      <c r="O7" s="65"/>
      <c r="P7" s="65"/>
      <c r="Q7" s="66"/>
      <c r="R7" s="66"/>
      <c r="S7" s="65" t="s">
        <v>213</v>
      </c>
      <c r="T7" s="66"/>
      <c r="U7" s="67"/>
      <c r="V7" s="67"/>
      <c r="W7" s="67"/>
      <c r="X7" s="67"/>
      <c r="Y7" s="67"/>
      <c r="Z7" s="68"/>
      <c r="AA7" s="68"/>
      <c r="AB7" s="68"/>
      <c r="AC7" s="69"/>
      <c r="AD7" s="69"/>
      <c r="AE7" s="69"/>
      <c r="AF7" s="70"/>
      <c r="AG7" s="70"/>
      <c r="AH7" s="71"/>
      <c r="AI7" s="72"/>
    </row>
    <row r="8" customFormat="false" ht="24" hidden="false" customHeight="true" outlineLevel="0" collapsed="false">
      <c r="A8" s="58"/>
      <c r="B8" s="59"/>
      <c r="C8" s="59"/>
      <c r="D8" s="59"/>
      <c r="E8" s="60"/>
      <c r="F8" s="61"/>
      <c r="G8" s="73"/>
      <c r="H8" s="74" t="s">
        <v>214</v>
      </c>
      <c r="I8" s="74"/>
      <c r="J8" s="74"/>
      <c r="K8" s="74"/>
      <c r="L8" s="74"/>
      <c r="M8" s="74"/>
      <c r="N8" s="75"/>
      <c r="O8" s="76"/>
      <c r="P8" s="77" t="s">
        <v>215</v>
      </c>
      <c r="Q8" s="77"/>
      <c r="R8" s="77"/>
      <c r="S8" s="77"/>
      <c r="T8" s="78"/>
      <c r="U8" s="79"/>
      <c r="V8" s="80" t="s">
        <v>216</v>
      </c>
      <c r="W8" s="80"/>
      <c r="X8" s="80"/>
      <c r="Y8" s="81"/>
      <c r="Z8" s="82"/>
      <c r="AA8" s="83" t="s">
        <v>217</v>
      </c>
      <c r="AB8" s="82"/>
      <c r="AC8" s="84"/>
      <c r="AD8" s="85" t="s">
        <v>218</v>
      </c>
      <c r="AE8" s="85" t="s">
        <v>219</v>
      </c>
      <c r="AG8" s="51" t="s">
        <v>213</v>
      </c>
      <c r="AH8" s="86" t="s">
        <v>220</v>
      </c>
      <c r="AI8" s="87"/>
    </row>
    <row r="9" customFormat="false" ht="15" hidden="false" customHeight="true" outlineLevel="0" collapsed="false">
      <c r="A9" s="58"/>
      <c r="B9" s="59"/>
      <c r="C9" s="59"/>
      <c r="D9" s="59"/>
      <c r="E9" s="60"/>
      <c r="F9" s="61"/>
      <c r="G9" s="73"/>
      <c r="H9" s="88" t="s">
        <v>221</v>
      </c>
      <c r="I9" s="89" t="s">
        <v>222</v>
      </c>
      <c r="J9" s="89"/>
      <c r="K9" s="89"/>
      <c r="L9" s="90" t="s">
        <v>223</v>
      </c>
      <c r="M9" s="91" t="s">
        <v>224</v>
      </c>
      <c r="N9" s="92"/>
      <c r="O9" s="76"/>
      <c r="P9" s="93" t="s">
        <v>222</v>
      </c>
      <c r="Q9" s="93"/>
      <c r="R9" s="93"/>
      <c r="S9" s="94" t="s">
        <v>224</v>
      </c>
      <c r="T9" s="95"/>
      <c r="U9" s="96"/>
      <c r="V9" s="97" t="s">
        <v>222</v>
      </c>
      <c r="W9" s="97"/>
      <c r="X9" s="98" t="s">
        <v>224</v>
      </c>
      <c r="Y9" s="96"/>
      <c r="Z9" s="99"/>
      <c r="AA9" s="100" t="s">
        <v>224</v>
      </c>
      <c r="AB9" s="82"/>
      <c r="AC9" s="101"/>
      <c r="AD9" s="85"/>
      <c r="AE9" s="85"/>
      <c r="AH9" s="86"/>
      <c r="AI9" s="87"/>
    </row>
    <row r="10" customFormat="false" ht="14.25" hidden="false" customHeight="false" outlineLevel="0" collapsed="false">
      <c r="A10" s="58"/>
      <c r="B10" s="59"/>
      <c r="C10" s="59"/>
      <c r="D10" s="59"/>
      <c r="E10" s="60"/>
      <c r="F10" s="61"/>
      <c r="G10" s="73"/>
      <c r="H10" s="88"/>
      <c r="I10" s="89"/>
      <c r="J10" s="89"/>
      <c r="K10" s="89"/>
      <c r="L10" s="90"/>
      <c r="M10" s="91"/>
      <c r="N10" s="92"/>
      <c r="O10" s="76"/>
      <c r="P10" s="93"/>
      <c r="Q10" s="93"/>
      <c r="R10" s="93"/>
      <c r="S10" s="94"/>
      <c r="T10" s="95"/>
      <c r="U10" s="96"/>
      <c r="V10" s="97"/>
      <c r="W10" s="97"/>
      <c r="X10" s="98"/>
      <c r="Y10" s="96"/>
      <c r="Z10" s="99"/>
      <c r="AA10" s="100"/>
      <c r="AB10" s="82"/>
      <c r="AC10" s="101"/>
      <c r="AD10" s="85"/>
      <c r="AE10" s="85"/>
      <c r="AH10" s="86"/>
      <c r="AI10" s="87"/>
    </row>
    <row r="11" customFormat="false" ht="14.25" hidden="false" customHeight="false" outlineLevel="0" collapsed="false">
      <c r="A11" s="58"/>
      <c r="B11" s="59"/>
      <c r="C11" s="59"/>
      <c r="D11" s="59"/>
      <c r="E11" s="60"/>
      <c r="F11" s="61"/>
      <c r="G11" s="73"/>
      <c r="H11" s="88"/>
      <c r="I11" s="89"/>
      <c r="J11" s="89"/>
      <c r="K11" s="89"/>
      <c r="L11" s="90"/>
      <c r="M11" s="91"/>
      <c r="N11" s="92"/>
      <c r="O11" s="76"/>
      <c r="P11" s="93"/>
      <c r="Q11" s="93"/>
      <c r="R11" s="93"/>
      <c r="S11" s="94"/>
      <c r="T11" s="76"/>
      <c r="U11" s="96"/>
      <c r="V11" s="97"/>
      <c r="W11" s="97"/>
      <c r="X11" s="98"/>
      <c r="Y11" s="96"/>
      <c r="Z11" s="99"/>
      <c r="AA11" s="100"/>
      <c r="AB11" s="82"/>
      <c r="AC11" s="102"/>
      <c r="AD11" s="85"/>
      <c r="AE11" s="85"/>
      <c r="AH11" s="86"/>
      <c r="AI11" s="87"/>
    </row>
    <row r="12" customFormat="false" ht="15" hidden="false" customHeight="false" outlineLevel="0" collapsed="false">
      <c r="A12" s="58"/>
      <c r="B12" s="59"/>
      <c r="C12" s="59"/>
      <c r="D12" s="59"/>
      <c r="E12" s="60"/>
      <c r="F12" s="61"/>
      <c r="G12" s="73"/>
      <c r="H12" s="88"/>
      <c r="I12" s="89"/>
      <c r="J12" s="89"/>
      <c r="K12" s="89"/>
      <c r="L12" s="90"/>
      <c r="M12" s="91"/>
      <c r="N12" s="92"/>
      <c r="O12" s="76"/>
      <c r="P12" s="93"/>
      <c r="Q12" s="93"/>
      <c r="R12" s="93"/>
      <c r="S12" s="94"/>
      <c r="T12" s="103"/>
      <c r="U12" s="96"/>
      <c r="V12" s="97"/>
      <c r="W12" s="97"/>
      <c r="X12" s="98"/>
      <c r="Y12" s="96"/>
      <c r="Z12" s="99"/>
      <c r="AA12" s="100"/>
      <c r="AB12" s="82"/>
      <c r="AC12" s="104"/>
      <c r="AD12" s="85"/>
      <c r="AE12" s="85"/>
      <c r="AH12" s="86"/>
      <c r="AI12" s="87"/>
    </row>
    <row r="13" customFormat="false" ht="14.25" hidden="false" customHeight="false" outlineLevel="0" collapsed="false">
      <c r="A13" s="58"/>
      <c r="B13" s="59"/>
      <c r="C13" s="59"/>
      <c r="D13" s="59"/>
      <c r="E13" s="60"/>
      <c r="F13" s="61"/>
      <c r="G13" s="73"/>
      <c r="H13" s="88"/>
      <c r="I13" s="105" t="s">
        <v>225</v>
      </c>
      <c r="J13" s="105" t="s">
        <v>226</v>
      </c>
      <c r="K13" s="105" t="s">
        <v>227</v>
      </c>
      <c r="L13" s="90"/>
      <c r="M13" s="91"/>
      <c r="N13" s="92"/>
      <c r="O13" s="76"/>
      <c r="P13" s="106" t="s">
        <v>225</v>
      </c>
      <c r="Q13" s="105" t="s">
        <v>226</v>
      </c>
      <c r="R13" s="105" t="s">
        <v>227</v>
      </c>
      <c r="S13" s="94"/>
      <c r="T13" s="95"/>
      <c r="U13" s="96"/>
      <c r="V13" s="106" t="s">
        <v>226</v>
      </c>
      <c r="W13" s="240" t="s">
        <v>227</v>
      </c>
      <c r="X13" s="98"/>
      <c r="Y13" s="96"/>
      <c r="Z13" s="99"/>
      <c r="AA13" s="100"/>
      <c r="AB13" s="82"/>
      <c r="AC13" s="101"/>
      <c r="AD13" s="85"/>
      <c r="AE13" s="85"/>
      <c r="AH13" s="86"/>
      <c r="AI13" s="87"/>
    </row>
    <row r="14" s="111" customFormat="true" ht="14.25" hidden="true" customHeight="false" outlineLevel="0" collapsed="false">
      <c r="A14" s="107"/>
      <c r="B14" s="108" t="n">
        <f aca="false">COUNTA(B15:B44)</f>
        <v>13</v>
      </c>
      <c r="C14" s="89"/>
      <c r="D14" s="89"/>
      <c r="E14" s="109"/>
      <c r="F14" s="110"/>
      <c r="G14" s="92"/>
      <c r="I14" s="112" t="n">
        <f aca="false">COUNTA(I15:I44)</f>
        <v>12</v>
      </c>
      <c r="J14" s="113"/>
      <c r="K14" s="113"/>
      <c r="M14" s="114" t="s">
        <v>213</v>
      </c>
      <c r="N14" s="92"/>
      <c r="O14" s="115"/>
      <c r="P14" s="112" t="n">
        <f aca="false">COUNTA(P15:P44)</f>
        <v>0</v>
      </c>
      <c r="Q14" s="113"/>
      <c r="R14" s="114"/>
      <c r="T14" s="116"/>
      <c r="U14" s="96"/>
      <c r="V14" s="112" t="n">
        <f aca="false">COUNTA(V15:V44)</f>
        <v>13</v>
      </c>
      <c r="W14" s="113"/>
      <c r="X14" s="114"/>
      <c r="Y14" s="96"/>
      <c r="Z14" s="99"/>
      <c r="AA14" s="117" t="n">
        <f aca="false">COUNTA(AA15:AA44)</f>
        <v>0</v>
      </c>
      <c r="AB14" s="99"/>
      <c r="AC14" s="118"/>
      <c r="AD14" s="118"/>
      <c r="AE14" s="119"/>
      <c r="AI14" s="120"/>
    </row>
    <row r="15" customFormat="false" ht="14" hidden="false" customHeight="false" outlineLevel="0" collapsed="false">
      <c r="A15" s="121" t="n">
        <v>41</v>
      </c>
      <c r="B15" s="137" t="n">
        <v>891142</v>
      </c>
      <c r="C15" s="138" t="str">
        <f aca="false">IF(B15&lt;&gt;0,VLOOKUP(B15,'Liste des licenciés'!$B$13:$G$355,2,0)," ")</f>
        <v>VINCK</v>
      </c>
      <c r="D15" s="138" t="str">
        <f aca="false">IF(B15&lt;&gt;0,VLOOKUP(B15,'Liste des licenciés'!$B$13:$G$355,3,0)," ")</f>
        <v>Jules</v>
      </c>
      <c r="E15" s="139" t="str">
        <f aca="false">IF(B15&lt;&gt;0,VLOOKUP(B15,'Liste des licenciés'!$B$13:$G$355,4,0)," ")</f>
        <v>Ecuisses VSP</v>
      </c>
      <c r="F15" s="140" t="str">
        <f aca="false">IF(B15&lt;&gt;0,VLOOKUP(B15,'Liste des licenciés'!$B$13:$G$355,6,0)," ")</f>
        <v>(2)-Pous</v>
      </c>
      <c r="G15" s="141"/>
      <c r="H15" s="142"/>
      <c r="I15" s="143" t="s">
        <v>229</v>
      </c>
      <c r="J15" s="143"/>
      <c r="K15" s="143"/>
      <c r="L15" s="138" t="str">
        <f aca="false">'Poussins (calculs)'!R9</f>
        <v>05:00:00 </v>
      </c>
      <c r="M15" s="144" t="n">
        <f aca="false">'Poussins (calculs)'!T9</f>
        <v>5</v>
      </c>
      <c r="N15" s="141"/>
      <c r="O15" s="145"/>
      <c r="P15" s="146"/>
      <c r="Q15" s="143"/>
      <c r="R15" s="143"/>
      <c r="S15" s="144" t="n">
        <f aca="false">'Poussins (calculs)'!AA9</f>
        <v>0</v>
      </c>
      <c r="T15" s="147"/>
      <c r="U15" s="81"/>
      <c r="V15" s="146" t="s">
        <v>230</v>
      </c>
      <c r="W15" s="143"/>
      <c r="X15" s="144" t="n">
        <f aca="false">'Poussins (calculs)'!AF9</f>
        <v>4</v>
      </c>
      <c r="Y15" s="81"/>
      <c r="Z15" s="82"/>
      <c r="AA15" s="148"/>
      <c r="AB15" s="149"/>
      <c r="AC15" s="150"/>
      <c r="AD15" s="151" t="n">
        <f aca="false">'Poussins (calculs)'!AU9</f>
        <v>4</v>
      </c>
      <c r="AE15" s="151" t="n">
        <f aca="false">'Poussins (calculs)'!AV9</f>
        <v>4</v>
      </c>
      <c r="AF15" s="51" t="n">
        <v>1</v>
      </c>
      <c r="AG15" s="51" t="n">
        <v>30</v>
      </c>
      <c r="AH15" s="152" t="n">
        <f aca="false">IF(ISERROR(VLOOKUP(AE15,$AF$15:$AG$44,2,1))," ",VLOOKUP(AE15,$AF$15:$AG$44,2,1))</f>
        <v>17</v>
      </c>
      <c r="AI15" s="87"/>
    </row>
    <row r="16" customFormat="false" ht="14.15" hidden="false" customHeight="false" outlineLevel="0" collapsed="false">
      <c r="A16" s="121" t="n">
        <v>42</v>
      </c>
      <c r="B16" s="137" t="n">
        <v>55793039</v>
      </c>
      <c r="C16" s="138" t="str">
        <f aca="false">IF(B16&lt;&gt;0,VLOOKUP(B16,'Liste des licenciés'!$B$13:$G$355,2,0)," ")</f>
        <v>TRAPET</v>
      </c>
      <c r="D16" s="138" t="str">
        <f aca="false">IF(B16&lt;&gt;0,VLOOKUP(B16,'Liste des licenciés'!$B$13:$G$355,3,0)," ")</f>
        <v>Gaston</v>
      </c>
      <c r="E16" s="139" t="str">
        <f aca="false">IF(B16&lt;&gt;0,VLOOKUP(B16,'Liste des licenciés'!$B$13:$G$355,4,0)," ")</f>
        <v>Ecuisses VSP</v>
      </c>
      <c r="F16" s="140" t="str">
        <f aca="false">IF(B16&lt;&gt;0,VLOOKUP(B16,'Liste des licenciés'!$B$13:$G$355,6,0)," ")</f>
        <v>(2)-Pous</v>
      </c>
      <c r="G16" s="141"/>
      <c r="H16" s="142"/>
      <c r="I16" s="143" t="s">
        <v>233</v>
      </c>
      <c r="J16" s="143"/>
      <c r="K16" s="143"/>
      <c r="L16" s="138" t="str">
        <f aca="false">'Poussins (calculs)'!R10</f>
        <v>02:00:00 </v>
      </c>
      <c r="M16" s="144" t="n">
        <f aca="false">'Poussins (calculs)'!T10</f>
        <v>2</v>
      </c>
      <c r="N16" s="141"/>
      <c r="O16" s="145"/>
      <c r="P16" s="146"/>
      <c r="Q16" s="143"/>
      <c r="R16" s="143"/>
      <c r="S16" s="144" t="n">
        <f aca="false">'Poussins (calculs)'!AA10</f>
        <v>0</v>
      </c>
      <c r="T16" s="147"/>
      <c r="U16" s="81"/>
      <c r="V16" s="146" t="s">
        <v>234</v>
      </c>
      <c r="W16" s="143"/>
      <c r="X16" s="144" t="n">
        <f aca="false">'Poussins (calculs)'!AF10</f>
        <v>3</v>
      </c>
      <c r="Y16" s="81"/>
      <c r="Z16" s="82"/>
      <c r="AA16" s="148"/>
      <c r="AB16" s="149"/>
      <c r="AC16" s="150"/>
      <c r="AD16" s="151" t="n">
        <f aca="false">'Poussins (calculs)'!AU10</f>
        <v>3</v>
      </c>
      <c r="AE16" s="151" t="n">
        <f aca="false">'Poussins (calculs)'!AV10</f>
        <v>3</v>
      </c>
      <c r="AF16" s="51" t="n">
        <v>2</v>
      </c>
      <c r="AG16" s="51" t="n">
        <v>19</v>
      </c>
      <c r="AH16" s="152" t="n">
        <f aca="false">IF(ISERROR(VLOOKUP(AE16,$AF$15:$AG$44,2,1))," ",VLOOKUP(AE16,$AF$15:$AG$44,2,1))</f>
        <v>18</v>
      </c>
      <c r="AI16" s="87"/>
    </row>
    <row r="17" customFormat="false" ht="14.15" hidden="false" customHeight="false" outlineLevel="0" collapsed="false">
      <c r="A17" s="121" t="n">
        <v>43</v>
      </c>
      <c r="B17" s="137" t="n">
        <v>892917</v>
      </c>
      <c r="C17" s="138" t="str">
        <f aca="false">IF(B17&lt;&gt;0,VLOOKUP(B17,'Liste des licenciés'!$B$13:$G$355,2,0)," ")</f>
        <v>SEIGNE</v>
      </c>
      <c r="D17" s="138" t="str">
        <f aca="false">IF(B17&lt;&gt;0,VLOOKUP(B17,'Liste des licenciés'!$B$13:$G$355,3,0)," ")</f>
        <v>Nolan</v>
      </c>
      <c r="E17" s="139" t="str">
        <f aca="false">IF(B17&lt;&gt;0,VLOOKUP(B17,'Liste des licenciés'!$B$13:$G$355,4,0)," ")</f>
        <v>Ecuisses VSP</v>
      </c>
      <c r="F17" s="140" t="str">
        <f aca="false">IF(B17&lt;&gt;0,VLOOKUP(B17,'Liste des licenciés'!$B$13:$G$355,6,0)," ")</f>
        <v>(2)-Pous</v>
      </c>
      <c r="G17" s="141"/>
      <c r="H17" s="142"/>
      <c r="I17" s="143" t="s">
        <v>263</v>
      </c>
      <c r="J17" s="143"/>
      <c r="K17" s="143"/>
      <c r="L17" s="138" t="str">
        <f aca="false">'Poussins (calculs)'!R11</f>
        <v>09:00:00 </v>
      </c>
      <c r="M17" s="144" t="n">
        <f aca="false">'Poussins (calculs)'!T11</f>
        <v>9</v>
      </c>
      <c r="N17" s="141"/>
      <c r="O17" s="145"/>
      <c r="P17" s="146"/>
      <c r="Q17" s="143"/>
      <c r="R17" s="143"/>
      <c r="S17" s="144" t="n">
        <f aca="false">'Poussins (calculs)'!AA11</f>
        <v>0</v>
      </c>
      <c r="T17" s="147"/>
      <c r="U17" s="81"/>
      <c r="V17" s="146" t="s">
        <v>259</v>
      </c>
      <c r="W17" s="143"/>
      <c r="X17" s="144" t="n">
        <f aca="false">'Poussins (calculs)'!AF11</f>
        <v>13</v>
      </c>
      <c r="Y17" s="81"/>
      <c r="Z17" s="82"/>
      <c r="AA17" s="148"/>
      <c r="AB17" s="149"/>
      <c r="AC17" s="150"/>
      <c r="AD17" s="151" t="n">
        <f aca="false">'Poussins (calculs)'!AU11</f>
        <v>11</v>
      </c>
      <c r="AE17" s="151" t="n">
        <f aca="false">'Poussins (calculs)'!AV11</f>
        <v>11</v>
      </c>
      <c r="AF17" s="51" t="n">
        <v>3</v>
      </c>
      <c r="AG17" s="51" t="n">
        <v>18</v>
      </c>
      <c r="AH17" s="152" t="n">
        <f aca="false">IF(ISERROR(VLOOKUP(AE17,$AF$15:$AG$44,2,1))," ",VLOOKUP(AE17,$AF$15:$AG$44,2,1))</f>
        <v>10</v>
      </c>
      <c r="AI17" s="87"/>
    </row>
    <row r="18" customFormat="false" ht="14.15" hidden="false" customHeight="false" outlineLevel="0" collapsed="false">
      <c r="A18" s="121" t="n">
        <v>44</v>
      </c>
      <c r="B18" s="137" t="n">
        <v>55791273</v>
      </c>
      <c r="C18" s="138" t="str">
        <f aca="false">IF(B18&lt;&gt;0,VLOOKUP(B18,'Liste des licenciés'!$B$13:$G$355,2,0)," ")</f>
        <v>PELLETIER</v>
      </c>
      <c r="D18" s="138" t="str">
        <f aca="false">IF(B18&lt;&gt;0,VLOOKUP(B18,'Liste des licenciés'!$B$13:$G$355,3,0)," ")</f>
        <v>Maxime</v>
      </c>
      <c r="E18" s="139" t="str">
        <f aca="false">IF(B18&lt;&gt;0,VLOOKUP(B18,'Liste des licenciés'!$B$13:$G$355,4,0)," ")</f>
        <v>Ecuisses VSP</v>
      </c>
      <c r="F18" s="140" t="str">
        <f aca="false">IF(B18&lt;&gt;0,VLOOKUP(B18,'Liste des licenciés'!$B$13:$G$355,6,0)," ")</f>
        <v>(2)-Pous</v>
      </c>
      <c r="G18" s="141"/>
      <c r="H18" s="142"/>
      <c r="I18" s="143" t="s">
        <v>234</v>
      </c>
      <c r="J18" s="143"/>
      <c r="K18" s="143"/>
      <c r="L18" s="138" t="str">
        <f aca="false">'Poussins (calculs)'!R12</f>
        <v>03:00:00 </v>
      </c>
      <c r="M18" s="144" t="n">
        <f aca="false">'Poussins (calculs)'!T12</f>
        <v>3</v>
      </c>
      <c r="N18" s="141"/>
      <c r="O18" s="145"/>
      <c r="P18" s="146"/>
      <c r="Q18" s="143"/>
      <c r="R18" s="143"/>
      <c r="S18" s="144" t="n">
        <f aca="false">'Poussins (calculs)'!AA12</f>
        <v>0</v>
      </c>
      <c r="T18" s="147"/>
      <c r="U18" s="81"/>
      <c r="V18" s="146" t="s">
        <v>235</v>
      </c>
      <c r="W18" s="143"/>
      <c r="X18" s="144" t="n">
        <f aca="false">'Poussins (calculs)'!AF12</f>
        <v>1</v>
      </c>
      <c r="Y18" s="81"/>
      <c r="Z18" s="82"/>
      <c r="AA18" s="148"/>
      <c r="AB18" s="149"/>
      <c r="AC18" s="150"/>
      <c r="AD18" s="151" t="n">
        <f aca="false">'Poussins (calculs)'!AU12</f>
        <v>2</v>
      </c>
      <c r="AE18" s="151" t="n">
        <f aca="false">'Poussins (calculs)'!AV12</f>
        <v>2</v>
      </c>
      <c r="AF18" s="51" t="n">
        <v>4</v>
      </c>
      <c r="AG18" s="51" t="n">
        <v>17</v>
      </c>
      <c r="AH18" s="152" t="n">
        <f aca="false">IF(ISERROR(VLOOKUP(AE18,$AF$15:$AG$44,2,1))," ",VLOOKUP(AE18,$AF$15:$AG$44,2,1))</f>
        <v>19</v>
      </c>
      <c r="AI18" s="87"/>
    </row>
    <row r="19" customFormat="false" ht="14.15" hidden="false" customHeight="false" outlineLevel="0" collapsed="false">
      <c r="A19" s="121" t="n">
        <v>45</v>
      </c>
      <c r="B19" s="137" t="n">
        <v>890767</v>
      </c>
      <c r="C19" s="138" t="str">
        <f aca="false">IF(B19&lt;&gt;0,VLOOKUP(B19,'Liste des licenciés'!$B$13:$G$355,2,0)," ")</f>
        <v>LONJARET</v>
      </c>
      <c r="D19" s="138" t="str">
        <f aca="false">IF(B19&lt;&gt;0,VLOOKUP(B19,'Liste des licenciés'!$B$13:$G$355,3,0)," ")</f>
        <v>William</v>
      </c>
      <c r="E19" s="139" t="str">
        <f aca="false">IF(B19&lt;&gt;0,VLOOKUP(B19,'Liste des licenciés'!$B$13:$G$355,4,0)," ")</f>
        <v>CC San Martinois</v>
      </c>
      <c r="F19" s="140" t="str">
        <f aca="false">IF(B19&lt;&gt;0,VLOOKUP(B19,'Liste des licenciés'!$B$13:$G$355,6,0)," ")</f>
        <v>(2)-Pous</v>
      </c>
      <c r="G19" s="141"/>
      <c r="H19" s="142"/>
      <c r="I19" s="143" t="s">
        <v>255</v>
      </c>
      <c r="J19" s="143"/>
      <c r="K19" s="143"/>
      <c r="L19" s="138" t="str">
        <f aca="false">'Poussins (calculs)'!R13</f>
        <v>12:00:00 </v>
      </c>
      <c r="M19" s="144" t="n">
        <f aca="false">'Poussins (calculs)'!T13</f>
        <v>12</v>
      </c>
      <c r="N19" s="141"/>
      <c r="O19" s="145"/>
      <c r="P19" s="146"/>
      <c r="Q19" s="143"/>
      <c r="R19" s="143"/>
      <c r="S19" s="144" t="n">
        <f aca="false">'Poussins (calculs)'!AA13</f>
        <v>0</v>
      </c>
      <c r="T19" s="147"/>
      <c r="U19" s="81"/>
      <c r="V19" s="146" t="s">
        <v>229</v>
      </c>
      <c r="W19" s="143"/>
      <c r="X19" s="144" t="n">
        <f aca="false">'Poussins (calculs)'!AF13</f>
        <v>5</v>
      </c>
      <c r="Y19" s="81"/>
      <c r="Z19" s="82"/>
      <c r="AA19" s="148"/>
      <c r="AB19" s="149"/>
      <c r="AC19" s="150"/>
      <c r="AD19" s="151" t="n">
        <f aca="false">'Poussins (calculs)'!AU13</f>
        <v>8</v>
      </c>
      <c r="AE19" s="151" t="n">
        <f aca="false">'Poussins (calculs)'!AV13</f>
        <v>8</v>
      </c>
      <c r="AF19" s="51" t="n">
        <v>5</v>
      </c>
      <c r="AG19" s="51" t="n">
        <v>16</v>
      </c>
      <c r="AH19" s="152" t="n">
        <f aca="false">IF(ISERROR(VLOOKUP(AE19,$AF$15:$AG$44,2,1))," ",VLOOKUP(AE19,$AF$15:$AG$44,2,1))</f>
        <v>13</v>
      </c>
      <c r="AI19" s="87"/>
    </row>
    <row r="20" customFormat="false" ht="14.15" hidden="false" customHeight="false" outlineLevel="0" collapsed="false">
      <c r="A20" s="121" t="n">
        <v>46</v>
      </c>
      <c r="B20" s="137" t="n">
        <v>55760161</v>
      </c>
      <c r="C20" s="138" t="str">
        <f aca="false">IF(B20&lt;&gt;0,VLOOKUP(B20,'Liste des licenciés'!$B$13:$G$355,2,0)," ")</f>
        <v>LEMAITRE</v>
      </c>
      <c r="D20" s="138" t="str">
        <f aca="false">IF(B20&lt;&gt;0,VLOOKUP(B20,'Liste des licenciés'!$B$13:$G$355,3,0)," ")</f>
        <v>Sarah</v>
      </c>
      <c r="E20" s="139" t="str">
        <f aca="false">IF(B20&lt;&gt;0,VLOOKUP(B20,'Liste des licenciés'!$B$13:$G$355,4,0)," ")</f>
        <v>Ecuisses VSP</v>
      </c>
      <c r="F20" s="140" t="str">
        <f aca="false">IF(B20&lt;&gt;0,VLOOKUP(B20,'Liste des licenciés'!$B$13:$G$355,6,0)," ")</f>
        <v>(2)-Pous</v>
      </c>
      <c r="G20" s="141"/>
      <c r="H20" s="142"/>
      <c r="I20" s="143" t="s">
        <v>260</v>
      </c>
      <c r="J20" s="143"/>
      <c r="K20" s="143"/>
      <c r="L20" s="138" t="str">
        <f aca="false">'Poussins (calculs)'!R14</f>
        <v>10:00:00 </v>
      </c>
      <c r="M20" s="144" t="n">
        <f aca="false">'Poussins (calculs)'!T14</f>
        <v>10</v>
      </c>
      <c r="N20" s="141"/>
      <c r="O20" s="145"/>
      <c r="P20" s="146"/>
      <c r="Q20" s="143"/>
      <c r="R20" s="143"/>
      <c r="S20" s="144" t="n">
        <f aca="false">'Poussins (calculs)'!AA14</f>
        <v>0</v>
      </c>
      <c r="T20" s="147"/>
      <c r="U20" s="81"/>
      <c r="V20" s="146" t="s">
        <v>260</v>
      </c>
      <c r="W20" s="143"/>
      <c r="X20" s="144" t="n">
        <f aca="false">'Poussins (calculs)'!AF14</f>
        <v>10</v>
      </c>
      <c r="Y20" s="81"/>
      <c r="Z20" s="82"/>
      <c r="AA20" s="148"/>
      <c r="AB20" s="149"/>
      <c r="AC20" s="150"/>
      <c r="AD20" s="151" t="n">
        <f aca="false">'Poussins (calculs)'!AU14</f>
        <v>10</v>
      </c>
      <c r="AE20" s="151" t="n">
        <f aca="false">'Poussins (calculs)'!AV14</f>
        <v>10</v>
      </c>
      <c r="AF20" s="51" t="n">
        <v>6</v>
      </c>
      <c r="AG20" s="51" t="n">
        <v>15</v>
      </c>
      <c r="AH20" s="152" t="n">
        <f aca="false">IF(ISERROR(VLOOKUP(AE20,$AF$15:$AG$44,2,1))," ",VLOOKUP(AE20,$AF$15:$AG$44,2,1))</f>
        <v>11</v>
      </c>
      <c r="AI20" s="87"/>
    </row>
    <row r="21" customFormat="false" ht="14.15" hidden="false" customHeight="false" outlineLevel="0" collapsed="false">
      <c r="A21" s="121" t="n">
        <v>47</v>
      </c>
      <c r="B21" s="137" t="n">
        <v>891943</v>
      </c>
      <c r="C21" s="138" t="str">
        <f aca="false">IF(B21&lt;&gt;0,VLOOKUP(B21,'Liste des licenciés'!$B$13:$G$355,2,0)," ")</f>
        <v>JANIN</v>
      </c>
      <c r="D21" s="138" t="str">
        <f aca="false">IF(B21&lt;&gt;0,VLOOKUP(B21,'Liste des licenciés'!$B$13:$G$355,3,0)," ")</f>
        <v>Marius</v>
      </c>
      <c r="E21" s="139" t="str">
        <f aca="false">IF(B21&lt;&gt;0,VLOOKUP(B21,'Liste des licenciés'!$B$13:$G$355,4,0)," ")</f>
        <v>Ecuisses VSP</v>
      </c>
      <c r="F21" s="140" t="str">
        <f aca="false">IF(B21&lt;&gt;0,VLOOKUP(B21,'Liste des licenciés'!$B$13:$G$355,6,0)," ")</f>
        <v>(2)-Pous</v>
      </c>
      <c r="G21" s="141"/>
      <c r="H21" s="142"/>
      <c r="I21" s="143" t="s">
        <v>230</v>
      </c>
      <c r="J21" s="143"/>
      <c r="K21" s="143"/>
      <c r="L21" s="138" t="str">
        <f aca="false">'Poussins (calculs)'!R15</f>
        <v>04:00:00 </v>
      </c>
      <c r="M21" s="144" t="n">
        <f aca="false">'Poussins (calculs)'!T15</f>
        <v>4</v>
      </c>
      <c r="N21" s="141"/>
      <c r="O21" s="145"/>
      <c r="P21" s="146"/>
      <c r="Q21" s="143"/>
      <c r="R21" s="143"/>
      <c r="S21" s="144" t="n">
        <f aca="false">'Poussins (calculs)'!AA15</f>
        <v>0</v>
      </c>
      <c r="T21" s="147"/>
      <c r="U21" s="81"/>
      <c r="V21" s="146" t="s">
        <v>232</v>
      </c>
      <c r="W21" s="143"/>
      <c r="X21" s="144" t="n">
        <f aca="false">'Poussins (calculs)'!AF15</f>
        <v>8</v>
      </c>
      <c r="Y21" s="81"/>
      <c r="Z21" s="82"/>
      <c r="AA21" s="148"/>
      <c r="AB21" s="149"/>
      <c r="AC21" s="150"/>
      <c r="AD21" s="151" t="n">
        <f aca="false">'Poussins (calculs)'!AU15</f>
        <v>5</v>
      </c>
      <c r="AE21" s="151" t="n">
        <f aca="false">'Poussins (calculs)'!AV15</f>
        <v>5</v>
      </c>
      <c r="AF21" s="51" t="n">
        <v>7</v>
      </c>
      <c r="AG21" s="51" t="n">
        <v>14</v>
      </c>
      <c r="AH21" s="152" t="n">
        <f aca="false">IF(ISERROR(VLOOKUP(AE21,$AF$15:$AG$44,2,1))," ",VLOOKUP(AE21,$AF$15:$AG$44,2,1))</f>
        <v>16</v>
      </c>
      <c r="AI21" s="87"/>
    </row>
    <row r="22" customFormat="false" ht="14.15" hidden="false" customHeight="false" outlineLevel="0" collapsed="false">
      <c r="A22" s="121" t="n">
        <v>48</v>
      </c>
      <c r="B22" s="137" t="n">
        <v>859025</v>
      </c>
      <c r="C22" s="138" t="str">
        <f aca="false">IF(B22&lt;&gt;0,VLOOKUP(B22,'Liste des licenciés'!$B$13:$G$355,2,0)," ")</f>
        <v>GRONFIER</v>
      </c>
      <c r="D22" s="138" t="str">
        <f aca="false">IF(B22&lt;&gt;0,VLOOKUP(B22,'Liste des licenciés'!$B$13:$G$355,3,0)," ")</f>
        <v>Gabin</v>
      </c>
      <c r="E22" s="139" t="str">
        <f aca="false">IF(B22&lt;&gt;0,VLOOKUP(B22,'Liste des licenciés'!$B$13:$G$355,4,0)," ")</f>
        <v>Ecuisses VSP</v>
      </c>
      <c r="F22" s="140" t="str">
        <f aca="false">IF(B22&lt;&gt;0,VLOOKUP(B22,'Liste des licenciés'!$B$13:$G$355,6,0)," ")</f>
        <v>(2)-Pous</v>
      </c>
      <c r="G22" s="141"/>
      <c r="H22" s="142"/>
      <c r="I22" s="143" t="s">
        <v>236</v>
      </c>
      <c r="J22" s="143"/>
      <c r="K22" s="143"/>
      <c r="L22" s="138" t="str">
        <f aca="false">'Poussins (calculs)'!R16</f>
        <v>06:00:00 </v>
      </c>
      <c r="M22" s="144" t="n">
        <f aca="false">'Poussins (calculs)'!T16</f>
        <v>6</v>
      </c>
      <c r="N22" s="141"/>
      <c r="O22" s="145"/>
      <c r="P22" s="146"/>
      <c r="Q22" s="143"/>
      <c r="R22" s="143"/>
      <c r="S22" s="144" t="n">
        <f aca="false">'Poussins (calculs)'!AA16</f>
        <v>0</v>
      </c>
      <c r="T22" s="147"/>
      <c r="U22" s="81"/>
      <c r="V22" s="146" t="s">
        <v>231</v>
      </c>
      <c r="W22" s="143"/>
      <c r="X22" s="144" t="n">
        <f aca="false">'Poussins (calculs)'!AF16</f>
        <v>7</v>
      </c>
      <c r="Y22" s="81"/>
      <c r="Z22" s="82"/>
      <c r="AA22" s="148"/>
      <c r="AB22" s="149"/>
      <c r="AC22" s="150"/>
      <c r="AD22" s="151" t="n">
        <f aca="false">'Poussins (calculs)'!AU16</f>
        <v>6</v>
      </c>
      <c r="AE22" s="151" t="n">
        <f aca="false">'Poussins (calculs)'!AV16</f>
        <v>6</v>
      </c>
      <c r="AF22" s="51" t="n">
        <v>8</v>
      </c>
      <c r="AG22" s="51" t="n">
        <v>13</v>
      </c>
      <c r="AH22" s="152" t="n">
        <f aca="false">IF(ISERROR(VLOOKUP(AE22,$AF$15:$AG$44,2,1))," ",VLOOKUP(AE22,$AF$15:$AG$44,2,1))</f>
        <v>15</v>
      </c>
      <c r="AI22" s="87"/>
    </row>
    <row r="23" customFormat="false" ht="14.15" hidden="false" customHeight="false" outlineLevel="0" collapsed="false">
      <c r="A23" s="121" t="n">
        <v>49</v>
      </c>
      <c r="B23" s="137" t="n">
        <v>55722817</v>
      </c>
      <c r="C23" s="138" t="str">
        <f aca="false">IF(B23&lt;&gt;0,VLOOKUP(B23,'Liste des licenciés'!$B$13:$G$355,2,0)," ")</f>
        <v>GOURGIN</v>
      </c>
      <c r="D23" s="138" t="str">
        <f aca="false">IF(B23&lt;&gt;0,VLOOKUP(B23,'Liste des licenciés'!$B$13:$G$355,3,0)," ")</f>
        <v>Roman</v>
      </c>
      <c r="E23" s="139" t="str">
        <f aca="false">IF(B23&lt;&gt;0,VLOOKUP(B23,'Liste des licenciés'!$B$13:$G$355,4,0)," ")</f>
        <v>VC Charollais</v>
      </c>
      <c r="F23" s="140" t="str">
        <f aca="false">IF(B23&lt;&gt;0,VLOOKUP(B23,'Liste des licenciés'!$B$13:$G$355,6,0)," ")</f>
        <v>(2)-Pous</v>
      </c>
      <c r="G23" s="141"/>
      <c r="H23" s="142"/>
      <c r="I23" s="143" t="s">
        <v>235</v>
      </c>
      <c r="J23" s="143"/>
      <c r="K23" s="143"/>
      <c r="L23" s="138" t="str">
        <f aca="false">'Poussins (calculs)'!R17</f>
        <v>01:00:00 </v>
      </c>
      <c r="M23" s="144" t="n">
        <f aca="false">'Poussins (calculs)'!T17</f>
        <v>1</v>
      </c>
      <c r="N23" s="141"/>
      <c r="O23" s="145"/>
      <c r="P23" s="146"/>
      <c r="Q23" s="143"/>
      <c r="R23" s="143"/>
      <c r="S23" s="144" t="n">
        <f aca="false">'Poussins (calculs)'!AA17</f>
        <v>0</v>
      </c>
      <c r="T23" s="147"/>
      <c r="U23" s="81"/>
      <c r="V23" s="146" t="s">
        <v>233</v>
      </c>
      <c r="W23" s="143"/>
      <c r="X23" s="144" t="n">
        <f aca="false">'Poussins (calculs)'!AF17</f>
        <v>2</v>
      </c>
      <c r="Y23" s="81"/>
      <c r="Z23" s="82"/>
      <c r="AA23" s="148"/>
      <c r="AB23" s="149"/>
      <c r="AC23" s="150"/>
      <c r="AD23" s="151" t="n">
        <f aca="false">'Poussins (calculs)'!AU17</f>
        <v>1</v>
      </c>
      <c r="AE23" s="151" t="n">
        <f aca="false">'Poussins (calculs)'!AV17</f>
        <v>1</v>
      </c>
      <c r="AF23" s="51" t="n">
        <v>9</v>
      </c>
      <c r="AG23" s="51" t="n">
        <v>12</v>
      </c>
      <c r="AH23" s="152" t="n">
        <f aca="false">IF(ISERROR(VLOOKUP(AE23,$AF$15:$AG$44,2,1))," ",VLOOKUP(AE23,$AF$15:$AG$44,2,1))</f>
        <v>30</v>
      </c>
      <c r="AI23" s="87"/>
    </row>
    <row r="24" customFormat="false" ht="14.15" hidden="false" customHeight="false" outlineLevel="0" collapsed="false">
      <c r="A24" s="121" t="n">
        <v>50</v>
      </c>
      <c r="B24" s="137" t="n">
        <v>888295</v>
      </c>
      <c r="C24" s="138" t="str">
        <f aca="false">IF(B24&lt;&gt;0,VLOOKUP(B24,'Liste des licenciés'!$B$13:$G$355,2,0)," ")</f>
        <v>DAUVILLAIRE</v>
      </c>
      <c r="D24" s="138" t="str">
        <f aca="false">IF(B24&lt;&gt;0,VLOOKUP(B24,'Liste des licenciés'!$B$13:$G$355,3,0)," ")</f>
        <v>Antoine</v>
      </c>
      <c r="E24" s="139" t="str">
        <f aca="false">IF(B24&lt;&gt;0,VLOOKUP(B24,'Liste des licenciés'!$B$13:$G$355,4,0)," ")</f>
        <v>VC Montcellien</v>
      </c>
      <c r="F24" s="140" t="str">
        <f aca="false">IF(B24&lt;&gt;0,VLOOKUP(B24,'Liste des licenciés'!$B$13:$G$355,6,0)," ")</f>
        <v>(2)-Pous</v>
      </c>
      <c r="G24" s="141"/>
      <c r="H24" s="142"/>
      <c r="I24" s="143" t="s">
        <v>231</v>
      </c>
      <c r="J24" s="143"/>
      <c r="K24" s="143"/>
      <c r="L24" s="138" t="str">
        <f aca="false">'Poussins (calculs)'!R18</f>
        <v>07:00:00 </v>
      </c>
      <c r="M24" s="144" t="n">
        <f aca="false">'Poussins (calculs)'!T18</f>
        <v>7</v>
      </c>
      <c r="N24" s="141"/>
      <c r="O24" s="145"/>
      <c r="P24" s="146"/>
      <c r="Q24" s="143"/>
      <c r="R24" s="143"/>
      <c r="S24" s="144" t="n">
        <f aca="false">'Poussins (calculs)'!AA18</f>
        <v>0</v>
      </c>
      <c r="T24" s="147"/>
      <c r="U24" s="81"/>
      <c r="V24" s="146" t="s">
        <v>236</v>
      </c>
      <c r="W24" s="143"/>
      <c r="X24" s="144" t="n">
        <f aca="false">'Poussins (calculs)'!AF18</f>
        <v>6</v>
      </c>
      <c r="Y24" s="81"/>
      <c r="Z24" s="82"/>
      <c r="AA24" s="148"/>
      <c r="AB24" s="149"/>
      <c r="AC24" s="150"/>
      <c r="AD24" s="151" t="n">
        <f aca="false">'Poussins (calculs)'!AU18</f>
        <v>6</v>
      </c>
      <c r="AE24" s="151" t="n">
        <f aca="false">'Poussins (calculs)'!AV18</f>
        <v>7</v>
      </c>
      <c r="AF24" s="51" t="n">
        <v>10</v>
      </c>
      <c r="AG24" s="51" t="n">
        <v>11</v>
      </c>
      <c r="AH24" s="152" t="n">
        <f aca="false">IF(ISERROR(VLOOKUP(AE24,$AF$15:$AG$44,2,1))," ",VLOOKUP(AE24,$AF$15:$AG$44,2,1))</f>
        <v>14</v>
      </c>
      <c r="AI24" s="87"/>
    </row>
    <row r="25" customFormat="false" ht="14.15" hidden="false" customHeight="false" outlineLevel="0" collapsed="false">
      <c r="A25" s="121" t="n">
        <v>51</v>
      </c>
      <c r="B25" s="137" t="n">
        <v>892621</v>
      </c>
      <c r="C25" s="138" t="str">
        <f aca="false">IF(B25&lt;&gt;0,VLOOKUP(B25,'Liste des licenciés'!$B$13:$G$355,2,0)," ")</f>
        <v>COULON</v>
      </c>
      <c r="D25" s="138" t="str">
        <f aca="false">IF(B25&lt;&gt;0,VLOOKUP(B25,'Liste des licenciés'!$B$13:$G$355,3,0)," ")</f>
        <v>Baptiste</v>
      </c>
      <c r="E25" s="139" t="str">
        <f aca="false">IF(B25&lt;&gt;0,VLOOKUP(B25,'Liste des licenciés'!$B$13:$G$355,4,0)," ")</f>
        <v>Ecuisses VSP</v>
      </c>
      <c r="F25" s="140" t="str">
        <f aca="false">IF(B25&lt;&gt;0,VLOOKUP(B25,'Liste des licenciés'!$B$13:$G$355,6,0)," ")</f>
        <v>(2)-Pous</v>
      </c>
      <c r="G25" s="141"/>
      <c r="H25" s="142"/>
      <c r="I25" s="143" t="s">
        <v>232</v>
      </c>
      <c r="J25" s="143"/>
      <c r="K25" s="143"/>
      <c r="L25" s="138" t="str">
        <f aca="false">'Poussins (calculs)'!R19</f>
        <v>08:00:00 </v>
      </c>
      <c r="M25" s="144" t="n">
        <f aca="false">'Poussins (calculs)'!T19</f>
        <v>8</v>
      </c>
      <c r="N25" s="141"/>
      <c r="O25" s="145"/>
      <c r="P25" s="146"/>
      <c r="Q25" s="143"/>
      <c r="R25" s="143"/>
      <c r="S25" s="144" t="n">
        <f aca="false">'Poussins (calculs)'!AA19</f>
        <v>0</v>
      </c>
      <c r="T25" s="147"/>
      <c r="U25" s="81"/>
      <c r="V25" s="146" t="s">
        <v>261</v>
      </c>
      <c r="W25" s="143"/>
      <c r="X25" s="144" t="n">
        <f aca="false">'Poussins (calculs)'!AF19</f>
        <v>11</v>
      </c>
      <c r="Y25" s="81"/>
      <c r="Z25" s="82"/>
      <c r="AA25" s="148"/>
      <c r="AB25" s="149"/>
      <c r="AC25" s="150"/>
      <c r="AD25" s="151" t="n">
        <f aca="false">'Poussins (calculs)'!AU19</f>
        <v>9</v>
      </c>
      <c r="AE25" s="151" t="n">
        <f aca="false">'Poussins (calculs)'!AV19</f>
        <v>9</v>
      </c>
      <c r="AF25" s="51" t="n">
        <v>11</v>
      </c>
      <c r="AG25" s="51" t="n">
        <v>10</v>
      </c>
      <c r="AH25" s="152" t="n">
        <f aca="false">IF(ISERROR(VLOOKUP(AE25,$AF$15:$AG$44,2,1))," ",VLOOKUP(AE25,$AF$15:$AG$44,2,1))</f>
        <v>12</v>
      </c>
      <c r="AI25" s="87"/>
    </row>
    <row r="26" customFormat="false" ht="14.15" hidden="false" customHeight="false" outlineLevel="0" collapsed="false">
      <c r="A26" s="121" t="n">
        <v>52</v>
      </c>
      <c r="B26" s="241" t="s">
        <v>272</v>
      </c>
      <c r="C26" s="138" t="str">
        <f aca="false">IF(B26&lt;&gt;0,VLOOKUP(B26,'Liste des licenciés'!$B$13:$G$355,2,0)," ")</f>
        <v>BOSC</v>
      </c>
      <c r="D26" s="138" t="str">
        <f aca="false">IF(B26&lt;&gt;0,VLOOKUP(B26,'Liste des licenciés'!$B$13:$G$355,3,0)," ")</f>
        <v>Emma</v>
      </c>
      <c r="E26" s="139" t="str">
        <f aca="false">IF(B26&lt;&gt;0,VLOOKUP(B26,'Liste des licenciés'!$B$13:$G$355,4,0)," ")</f>
        <v>Granges Grupetto</v>
      </c>
      <c r="F26" s="140" t="str">
        <f aca="false">IF(B26&lt;&gt;0,VLOOKUP(B26,'Liste des licenciés'!$B$13:$G$355,6,0)," ")</f>
        <v>(2)-Pous</v>
      </c>
      <c r="G26" s="141"/>
      <c r="H26" s="142"/>
      <c r="I26" s="143"/>
      <c r="J26" s="143"/>
      <c r="K26" s="143"/>
      <c r="L26" s="138" t="n">
        <f aca="false">'Poussins (calculs)'!R20</f>
        <v>0</v>
      </c>
      <c r="M26" s="144" t="n">
        <f aca="false">'Poussins (calculs)'!T20</f>
        <v>0</v>
      </c>
      <c r="N26" s="141"/>
      <c r="O26" s="145"/>
      <c r="P26" s="146"/>
      <c r="Q26" s="143"/>
      <c r="R26" s="143"/>
      <c r="S26" s="144" t="n">
        <f aca="false">'Poussins (calculs)'!AA20</f>
        <v>0</v>
      </c>
      <c r="T26" s="147"/>
      <c r="U26" s="81"/>
      <c r="V26" s="146" t="s">
        <v>263</v>
      </c>
      <c r="W26" s="143"/>
      <c r="X26" s="144" t="n">
        <f aca="false">'Poussins (calculs)'!AF20</f>
        <v>9</v>
      </c>
      <c r="Y26" s="81"/>
      <c r="Z26" s="82"/>
      <c r="AA26" s="148"/>
      <c r="AB26" s="149"/>
      <c r="AC26" s="150"/>
      <c r="AD26" s="151" t="str">
        <f aca="false">'Poussins (calculs)'!AU20</f>
        <v/>
      </c>
      <c r="AE26" s="151" t="str">
        <f aca="false">'Poussins (calculs)'!AV20</f>
        <v/>
      </c>
      <c r="AF26" s="51" t="n">
        <v>12</v>
      </c>
      <c r="AG26" s="51" t="n">
        <v>10</v>
      </c>
      <c r="AH26" s="152" t="str">
        <f aca="false">IF(ISERROR(VLOOKUP(AE26,$AF$15:$AG$44,2,1))," ",VLOOKUP(AE26,$AF$15:$AG$44,2,1))</f>
        <v> </v>
      </c>
      <c r="AI26" s="87"/>
    </row>
    <row r="27" customFormat="false" ht="15" hidden="false" customHeight="false" outlineLevel="0" collapsed="false">
      <c r="A27" s="121" t="n">
        <v>53</v>
      </c>
      <c r="B27" s="153" t="s">
        <v>267</v>
      </c>
      <c r="C27" s="138" t="s">
        <v>273</v>
      </c>
      <c r="D27" s="138" t="s">
        <v>274</v>
      </c>
      <c r="E27" s="139" t="s">
        <v>18</v>
      </c>
      <c r="F27" s="140" t="e">
        <f aca="false">IF(B27&lt;&gt;0,VLOOKUP(B27,'Liste des licenciés'!$B$13:$G$355,6,0)," ")</f>
        <v>#N/A</v>
      </c>
      <c r="G27" s="141"/>
      <c r="H27" s="142"/>
      <c r="I27" s="143" t="s">
        <v>261</v>
      </c>
      <c r="J27" s="143"/>
      <c r="K27" s="143"/>
      <c r="L27" s="138" t="str">
        <f aca="false">'Poussins (calculs)'!R21</f>
        <v>11:00:00 </v>
      </c>
      <c r="M27" s="144" t="n">
        <f aca="false">'Poussins (calculs)'!T21</f>
        <v>11</v>
      </c>
      <c r="N27" s="141"/>
      <c r="O27" s="145"/>
      <c r="P27" s="146"/>
      <c r="Q27" s="143"/>
      <c r="R27" s="143"/>
      <c r="S27" s="144" t="n">
        <f aca="false">'Poussins (calculs)'!AA21</f>
        <v>0</v>
      </c>
      <c r="T27" s="147"/>
      <c r="U27" s="81"/>
      <c r="V27" s="146" t="s">
        <v>255</v>
      </c>
      <c r="W27" s="143"/>
      <c r="X27" s="144" t="n">
        <f aca="false">'Poussins (calculs)'!AF21</f>
        <v>12</v>
      </c>
      <c r="Y27" s="81"/>
      <c r="Z27" s="82"/>
      <c r="AA27" s="148"/>
      <c r="AB27" s="149"/>
      <c r="AC27" s="150"/>
      <c r="AD27" s="151" t="n">
        <f aca="false">'Poussins (calculs)'!AU21</f>
        <v>12</v>
      </c>
      <c r="AE27" s="151" t="n">
        <f aca="false">'Poussins (calculs)'!AV21</f>
        <v>12</v>
      </c>
      <c r="AF27" s="51" t="n">
        <v>13</v>
      </c>
      <c r="AG27" s="51" t="n">
        <v>10</v>
      </c>
      <c r="AH27" s="152" t="n">
        <f aca="false">IF(ISERROR(VLOOKUP(AE27,$AF$15:$AG$44,2,1))," ",VLOOKUP(AE27,$AF$15:$AG$44,2,1))</f>
        <v>10</v>
      </c>
      <c r="AI27" s="87"/>
    </row>
    <row r="28" customFormat="false" ht="15" hidden="false" customHeight="false" outlineLevel="0" collapsed="false">
      <c r="A28" s="121"/>
      <c r="B28" s="153"/>
      <c r="C28" s="138" t="str">
        <f aca="false">IF(B28&lt;&gt;0,VLOOKUP(B28,'Liste des licenciés'!$B$13:$G$355,2,0)," ")</f>
        <v> </v>
      </c>
      <c r="D28" s="138" t="str">
        <f aca="false">IF(B28&lt;&gt;0,VLOOKUP(B28,'Liste des licenciés'!$B$13:$G$355,3,0)," ")</f>
        <v> </v>
      </c>
      <c r="E28" s="139" t="str">
        <f aca="false">IF(B28&lt;&gt;0,VLOOKUP(B28,'Liste des licenciés'!$B$13:$G$355,4,0)," ")</f>
        <v> </v>
      </c>
      <c r="F28" s="140" t="str">
        <f aca="false">IF(B28&lt;&gt;0,VLOOKUP(B28,'Liste des licenciés'!$B$13:$G$355,6,0)," ")</f>
        <v> </v>
      </c>
      <c r="G28" s="141"/>
      <c r="H28" s="142"/>
      <c r="I28" s="143"/>
      <c r="J28" s="143"/>
      <c r="K28" s="143"/>
      <c r="L28" s="138" t="n">
        <f aca="false">'Poussins (calculs)'!R22</f>
        <v>0</v>
      </c>
      <c r="M28" s="144" t="n">
        <f aca="false">'Poussins (calculs)'!T22</f>
        <v>0</v>
      </c>
      <c r="N28" s="141"/>
      <c r="O28" s="145"/>
      <c r="P28" s="146"/>
      <c r="Q28" s="143"/>
      <c r="R28" s="143"/>
      <c r="S28" s="144" t="n">
        <f aca="false">'Poussins (calculs)'!AA22</f>
        <v>0</v>
      </c>
      <c r="T28" s="147"/>
      <c r="U28" s="81"/>
      <c r="V28" s="146"/>
      <c r="W28" s="143"/>
      <c r="X28" s="144" t="n">
        <f aca="false">'Poussins (calculs)'!AF22</f>
        <v>0</v>
      </c>
      <c r="Y28" s="81"/>
      <c r="Z28" s="82"/>
      <c r="AA28" s="148"/>
      <c r="AB28" s="149"/>
      <c r="AC28" s="150"/>
      <c r="AD28" s="151" t="str">
        <f aca="false">'Poussins (calculs)'!AU22</f>
        <v/>
      </c>
      <c r="AE28" s="151" t="str">
        <f aca="false">'Poussins (calculs)'!AV22</f>
        <v/>
      </c>
      <c r="AF28" s="51" t="n">
        <v>14</v>
      </c>
      <c r="AG28" s="51" t="n">
        <v>10</v>
      </c>
      <c r="AH28" s="152" t="str">
        <f aca="false">IF(ISERROR(VLOOKUP(AE28,$AF$15:$AG$44,2,1))," ",VLOOKUP(AE28,$AF$15:$AG$44,2,1))</f>
        <v> </v>
      </c>
      <c r="AI28" s="87"/>
    </row>
    <row r="29" customFormat="false" ht="15" hidden="false" customHeight="false" outlineLevel="0" collapsed="false">
      <c r="A29" s="121"/>
      <c r="B29" s="153"/>
      <c r="C29" s="138" t="str">
        <f aca="false">IF(B29&lt;&gt;0,VLOOKUP(B29,'Liste des licenciés'!$B$13:$G$355,2,0)," ")</f>
        <v> </v>
      </c>
      <c r="D29" s="138" t="str">
        <f aca="false">IF(B29&lt;&gt;0,VLOOKUP(B29,'Liste des licenciés'!$B$13:$G$355,3,0)," ")</f>
        <v> </v>
      </c>
      <c r="E29" s="139" t="str">
        <f aca="false">IF(B29&lt;&gt;0,VLOOKUP(B29,'Liste des licenciés'!$B$13:$G$355,4,0)," ")</f>
        <v> </v>
      </c>
      <c r="F29" s="140" t="str">
        <f aca="false">IF(B29&lt;&gt;0,VLOOKUP(B29,'Liste des licenciés'!$B$13:$G$355,6,0)," ")</f>
        <v> </v>
      </c>
      <c r="G29" s="141"/>
      <c r="H29" s="142"/>
      <c r="I29" s="143"/>
      <c r="J29" s="143"/>
      <c r="K29" s="143"/>
      <c r="L29" s="138" t="n">
        <f aca="false">'Poussins (calculs)'!R23</f>
        <v>0</v>
      </c>
      <c r="M29" s="144" t="n">
        <f aca="false">'Poussins (calculs)'!T23</f>
        <v>0</v>
      </c>
      <c r="N29" s="141"/>
      <c r="O29" s="145"/>
      <c r="P29" s="146"/>
      <c r="Q29" s="143"/>
      <c r="R29" s="143"/>
      <c r="S29" s="144" t="n">
        <f aca="false">'Poussins (calculs)'!AA23</f>
        <v>0</v>
      </c>
      <c r="T29" s="147"/>
      <c r="U29" s="81"/>
      <c r="V29" s="146"/>
      <c r="W29" s="143"/>
      <c r="X29" s="144" t="n">
        <f aca="false">'Poussins (calculs)'!AF23</f>
        <v>0</v>
      </c>
      <c r="Y29" s="81"/>
      <c r="Z29" s="82"/>
      <c r="AA29" s="148"/>
      <c r="AB29" s="149"/>
      <c r="AC29" s="150"/>
      <c r="AD29" s="151" t="str">
        <f aca="false">'Poussins (calculs)'!AU23</f>
        <v/>
      </c>
      <c r="AE29" s="151" t="str">
        <f aca="false">'Poussins (calculs)'!AV23</f>
        <v/>
      </c>
      <c r="AF29" s="51" t="n">
        <v>15</v>
      </c>
      <c r="AG29" s="51" t="n">
        <v>10</v>
      </c>
      <c r="AH29" s="152" t="str">
        <f aca="false">IF(ISERROR(VLOOKUP(AE29,$AF$15:$AG$44,2,1))," ",VLOOKUP(AE29,$AF$15:$AG$44,2,1))</f>
        <v> </v>
      </c>
      <c r="AI29" s="87"/>
    </row>
    <row r="30" customFormat="false" ht="15" hidden="false" customHeight="false" outlineLevel="0" collapsed="false">
      <c r="A30" s="121"/>
      <c r="B30" s="153"/>
      <c r="C30" s="138" t="str">
        <f aca="false">IF(B30&lt;&gt;0,VLOOKUP(B30,'Liste des licenciés'!$B$13:$G$355,2,0)," ")</f>
        <v> </v>
      </c>
      <c r="D30" s="138" t="str">
        <f aca="false">IF(B30&lt;&gt;0,VLOOKUP(B30,'Liste des licenciés'!$B$13:$G$355,3,0)," ")</f>
        <v> </v>
      </c>
      <c r="E30" s="139" t="str">
        <f aca="false">IF(B30&lt;&gt;0,VLOOKUP(B30,'Liste des licenciés'!$B$13:$G$355,4,0)," ")</f>
        <v> </v>
      </c>
      <c r="F30" s="140" t="str">
        <f aca="false">IF(B30&lt;&gt;0,VLOOKUP(B30,'Liste des licenciés'!$B$13:$G$355,6,0)," ")</f>
        <v> </v>
      </c>
      <c r="G30" s="141"/>
      <c r="H30" s="142"/>
      <c r="I30" s="143"/>
      <c r="J30" s="143"/>
      <c r="K30" s="143"/>
      <c r="L30" s="138" t="n">
        <f aca="false">'Poussins (calculs)'!R24</f>
        <v>0</v>
      </c>
      <c r="M30" s="144" t="n">
        <f aca="false">'Poussins (calculs)'!T24</f>
        <v>0</v>
      </c>
      <c r="N30" s="141"/>
      <c r="O30" s="145"/>
      <c r="P30" s="146"/>
      <c r="Q30" s="143"/>
      <c r="R30" s="143"/>
      <c r="S30" s="144" t="n">
        <f aca="false">'Poussins (calculs)'!AA24</f>
        <v>0</v>
      </c>
      <c r="T30" s="147"/>
      <c r="U30" s="81"/>
      <c r="V30" s="146"/>
      <c r="W30" s="143"/>
      <c r="X30" s="144" t="n">
        <f aca="false">'Poussins (calculs)'!AF24</f>
        <v>0</v>
      </c>
      <c r="Y30" s="81"/>
      <c r="Z30" s="82"/>
      <c r="AA30" s="148"/>
      <c r="AB30" s="149"/>
      <c r="AC30" s="150"/>
      <c r="AD30" s="151" t="str">
        <f aca="false">'Poussins (calculs)'!AU24</f>
        <v/>
      </c>
      <c r="AE30" s="151" t="str">
        <f aca="false">'Poussins (calculs)'!AV24</f>
        <v/>
      </c>
      <c r="AF30" s="51" t="n">
        <v>16</v>
      </c>
      <c r="AG30" s="51" t="n">
        <v>10</v>
      </c>
      <c r="AH30" s="152" t="str">
        <f aca="false">IF(ISERROR(VLOOKUP(AE30,$AF$15:$AG$44,2,1))," ",VLOOKUP(AE30,$AF$15:$AG$44,2,1))</f>
        <v> </v>
      </c>
      <c r="AI30" s="87"/>
    </row>
    <row r="31" customFormat="false" ht="15" hidden="false" customHeight="false" outlineLevel="0" collapsed="false">
      <c r="A31" s="121"/>
      <c r="B31" s="153"/>
      <c r="C31" s="138" t="str">
        <f aca="false">IF(B31&lt;&gt;0,VLOOKUP(B31,'Liste des licenciés'!$B$13:$G$355,2,0)," ")</f>
        <v> </v>
      </c>
      <c r="D31" s="138" t="str">
        <f aca="false">IF(B31&lt;&gt;0,VLOOKUP(B31,'Liste des licenciés'!$B$13:$G$355,3,0)," ")</f>
        <v> </v>
      </c>
      <c r="E31" s="139" t="str">
        <f aca="false">IF(B31&lt;&gt;0,VLOOKUP(B31,'Liste des licenciés'!$B$13:$G$355,4,0)," ")</f>
        <v> </v>
      </c>
      <c r="F31" s="140" t="str">
        <f aca="false">IF(B31&lt;&gt;0,VLOOKUP(B31,'Liste des licenciés'!$B$13:$G$355,6,0)," ")</f>
        <v> </v>
      </c>
      <c r="G31" s="141"/>
      <c r="H31" s="142"/>
      <c r="I31" s="143"/>
      <c r="J31" s="143"/>
      <c r="K31" s="143"/>
      <c r="L31" s="138" t="n">
        <f aca="false">'Poussins (calculs)'!R25</f>
        <v>0</v>
      </c>
      <c r="M31" s="144" t="n">
        <f aca="false">'Poussins (calculs)'!T25</f>
        <v>0</v>
      </c>
      <c r="N31" s="141"/>
      <c r="O31" s="145"/>
      <c r="P31" s="146"/>
      <c r="Q31" s="143"/>
      <c r="R31" s="143"/>
      <c r="S31" s="144" t="n">
        <f aca="false">'Poussins (calculs)'!AA25</f>
        <v>0</v>
      </c>
      <c r="T31" s="147"/>
      <c r="U31" s="81"/>
      <c r="V31" s="146"/>
      <c r="W31" s="143"/>
      <c r="X31" s="144" t="n">
        <f aca="false">'Poussins (calculs)'!AF25</f>
        <v>0</v>
      </c>
      <c r="Y31" s="81"/>
      <c r="Z31" s="82"/>
      <c r="AA31" s="148"/>
      <c r="AB31" s="149"/>
      <c r="AC31" s="150"/>
      <c r="AD31" s="151" t="str">
        <f aca="false">'Poussins (calculs)'!AU25</f>
        <v/>
      </c>
      <c r="AE31" s="151" t="str">
        <f aca="false">'Poussins (calculs)'!AV25</f>
        <v/>
      </c>
      <c r="AF31" s="51" t="n">
        <v>17</v>
      </c>
      <c r="AG31" s="51" t="n">
        <v>10</v>
      </c>
      <c r="AH31" s="152" t="str">
        <f aca="false">IF(ISERROR(VLOOKUP(AE31,$AF$15:$AG$44,2,1))," ",VLOOKUP(AE31,$AF$15:$AG$44,2,1))</f>
        <v> </v>
      </c>
      <c r="AI31" s="87"/>
    </row>
    <row r="32" customFormat="false" ht="15" hidden="false" customHeight="false" outlineLevel="0" collapsed="false">
      <c r="A32" s="121"/>
      <c r="B32" s="153"/>
      <c r="C32" s="138" t="str">
        <f aca="false">IF(B32&lt;&gt;0,VLOOKUP(B32,'Liste des licenciés'!$B$13:$G$355,2,0)," ")</f>
        <v> </v>
      </c>
      <c r="D32" s="138" t="str">
        <f aca="false">IF(B32&lt;&gt;0,VLOOKUP(B32,'Liste des licenciés'!$B$13:$G$355,3,0)," ")</f>
        <v> </v>
      </c>
      <c r="E32" s="139" t="str">
        <f aca="false">IF(B32&lt;&gt;0,VLOOKUP(B32,'Liste des licenciés'!$B$13:$G$355,4,0)," ")</f>
        <v> </v>
      </c>
      <c r="F32" s="140" t="str">
        <f aca="false">IF(B32&lt;&gt;0,VLOOKUP(B32,'Liste des licenciés'!$B$13:$G$355,6,0)," ")</f>
        <v> </v>
      </c>
      <c r="G32" s="141"/>
      <c r="H32" s="142"/>
      <c r="I32" s="143"/>
      <c r="J32" s="143"/>
      <c r="K32" s="143"/>
      <c r="L32" s="138" t="n">
        <f aca="false">'Poussins (calculs)'!R26</f>
        <v>0</v>
      </c>
      <c r="M32" s="144" t="n">
        <f aca="false">'Poussins (calculs)'!T26</f>
        <v>0</v>
      </c>
      <c r="N32" s="141"/>
      <c r="O32" s="145"/>
      <c r="P32" s="146"/>
      <c r="Q32" s="143"/>
      <c r="R32" s="143"/>
      <c r="S32" s="144" t="n">
        <f aca="false">'Poussins (calculs)'!AA26</f>
        <v>0</v>
      </c>
      <c r="T32" s="147"/>
      <c r="U32" s="81"/>
      <c r="V32" s="146"/>
      <c r="W32" s="143"/>
      <c r="X32" s="144" t="n">
        <f aca="false">'Poussins (calculs)'!AF26</f>
        <v>0</v>
      </c>
      <c r="Y32" s="81"/>
      <c r="Z32" s="82"/>
      <c r="AA32" s="148"/>
      <c r="AB32" s="149"/>
      <c r="AC32" s="150"/>
      <c r="AD32" s="151" t="str">
        <f aca="false">'Poussins (calculs)'!AU26</f>
        <v/>
      </c>
      <c r="AE32" s="151" t="str">
        <f aca="false">'Poussins (calculs)'!AV26</f>
        <v/>
      </c>
      <c r="AF32" s="51" t="n">
        <v>18</v>
      </c>
      <c r="AG32" s="51" t="n">
        <v>10</v>
      </c>
      <c r="AH32" s="152" t="str">
        <f aca="false">IF(ISERROR(VLOOKUP(AE32,$AF$15:$AG$44,2,1))," ",VLOOKUP(AE32,$AF$15:$AG$44,2,1))</f>
        <v> </v>
      </c>
      <c r="AI32" s="87"/>
    </row>
    <row r="33" customFormat="false" ht="15" hidden="false" customHeight="false" outlineLevel="0" collapsed="false">
      <c r="A33" s="121"/>
      <c r="B33" s="153"/>
      <c r="C33" s="138" t="str">
        <f aca="false">IF(B33&lt;&gt;0,VLOOKUP(B33,'Liste des licenciés'!$B$13:$G$355,2,0)," ")</f>
        <v> </v>
      </c>
      <c r="D33" s="138" t="str">
        <f aca="false">IF(B33&lt;&gt;0,VLOOKUP(B33,'Liste des licenciés'!$B$13:$G$355,3,0)," ")</f>
        <v> </v>
      </c>
      <c r="E33" s="139" t="str">
        <f aca="false">IF(B33&lt;&gt;0,VLOOKUP(B33,'Liste des licenciés'!$B$13:$G$355,4,0)," ")</f>
        <v> </v>
      </c>
      <c r="F33" s="140" t="str">
        <f aca="false">IF(B33&lt;&gt;0,VLOOKUP(B33,'Liste des licenciés'!$B$13:$G$355,6,0)," ")</f>
        <v> </v>
      </c>
      <c r="G33" s="141"/>
      <c r="H33" s="142"/>
      <c r="I33" s="143"/>
      <c r="J33" s="143"/>
      <c r="K33" s="143"/>
      <c r="L33" s="138" t="n">
        <f aca="false">'Poussins (calculs)'!R27</f>
        <v>0</v>
      </c>
      <c r="M33" s="144" t="n">
        <f aca="false">'Poussins (calculs)'!T27</f>
        <v>0</v>
      </c>
      <c r="N33" s="141"/>
      <c r="O33" s="145"/>
      <c r="P33" s="146"/>
      <c r="Q33" s="143"/>
      <c r="R33" s="143"/>
      <c r="S33" s="144" t="n">
        <f aca="false">'Poussins (calculs)'!AA27</f>
        <v>0</v>
      </c>
      <c r="T33" s="147"/>
      <c r="U33" s="81"/>
      <c r="V33" s="146"/>
      <c r="W33" s="143"/>
      <c r="X33" s="144" t="n">
        <f aca="false">'Poussins (calculs)'!AF27</f>
        <v>0</v>
      </c>
      <c r="Y33" s="81"/>
      <c r="Z33" s="82"/>
      <c r="AA33" s="148"/>
      <c r="AB33" s="149"/>
      <c r="AC33" s="150"/>
      <c r="AD33" s="151" t="str">
        <f aca="false">'Poussins (calculs)'!AU27</f>
        <v/>
      </c>
      <c r="AE33" s="151" t="str">
        <f aca="false">'Poussins (calculs)'!AV27</f>
        <v/>
      </c>
      <c r="AF33" s="51" t="n">
        <v>19</v>
      </c>
      <c r="AG33" s="51" t="n">
        <v>10</v>
      </c>
      <c r="AH33" s="152" t="str">
        <f aca="false">IF(ISERROR(VLOOKUP(AE33,$AF$15:$AG$44,2,1))," ",VLOOKUP(AE33,$AF$15:$AG$44,2,1))</f>
        <v> </v>
      </c>
      <c r="AI33" s="87"/>
    </row>
    <row r="34" customFormat="false" ht="15" hidden="false" customHeight="false" outlineLevel="0" collapsed="false">
      <c r="A34" s="121"/>
      <c r="B34" s="153"/>
      <c r="C34" s="138" t="str">
        <f aca="false">IF(B34&lt;&gt;0,VLOOKUP(B34,'Liste des licenciés'!$B$13:$G$355,2,0)," ")</f>
        <v> </v>
      </c>
      <c r="D34" s="138" t="str">
        <f aca="false">IF(B34&lt;&gt;0,VLOOKUP(B34,'Liste des licenciés'!$B$13:$G$355,3,0)," ")</f>
        <v> </v>
      </c>
      <c r="E34" s="139" t="str">
        <f aca="false">IF(B34&lt;&gt;0,VLOOKUP(B34,'Liste des licenciés'!$B$13:$G$355,4,0)," ")</f>
        <v> </v>
      </c>
      <c r="F34" s="140" t="str">
        <f aca="false">IF(B34&lt;&gt;0,VLOOKUP(B34,'Liste des licenciés'!$B$13:$G$355,6,0)," ")</f>
        <v> </v>
      </c>
      <c r="G34" s="141"/>
      <c r="H34" s="142"/>
      <c r="I34" s="143"/>
      <c r="J34" s="143"/>
      <c r="K34" s="143"/>
      <c r="L34" s="138" t="n">
        <f aca="false">'Poussins (calculs)'!R28</f>
        <v>0</v>
      </c>
      <c r="M34" s="144" t="n">
        <f aca="false">'Poussins (calculs)'!T28</f>
        <v>0</v>
      </c>
      <c r="N34" s="141"/>
      <c r="O34" s="145"/>
      <c r="P34" s="146"/>
      <c r="Q34" s="143"/>
      <c r="R34" s="143"/>
      <c r="S34" s="144" t="n">
        <f aca="false">'Poussins (calculs)'!AA28</f>
        <v>0</v>
      </c>
      <c r="T34" s="147"/>
      <c r="U34" s="81"/>
      <c r="V34" s="146"/>
      <c r="W34" s="143"/>
      <c r="X34" s="144" t="n">
        <f aca="false">'Poussins (calculs)'!AF28</f>
        <v>0</v>
      </c>
      <c r="Y34" s="81"/>
      <c r="Z34" s="82"/>
      <c r="AA34" s="148"/>
      <c r="AB34" s="149"/>
      <c r="AC34" s="150"/>
      <c r="AD34" s="151" t="str">
        <f aca="false">'Poussins (calculs)'!AU28</f>
        <v/>
      </c>
      <c r="AE34" s="151" t="str">
        <f aca="false">'Poussins (calculs)'!AV28</f>
        <v/>
      </c>
      <c r="AF34" s="51" t="n">
        <v>20</v>
      </c>
      <c r="AG34" s="51" t="n">
        <v>10</v>
      </c>
      <c r="AH34" s="152" t="str">
        <f aca="false">IF(ISERROR(VLOOKUP(AE34,$AF$15:$AG$44,2,1))," ",VLOOKUP(AE34,$AF$15:$AG$44,2,1))</f>
        <v> </v>
      </c>
      <c r="AI34" s="87"/>
    </row>
    <row r="35" customFormat="false" ht="15" hidden="false" customHeight="false" outlineLevel="0" collapsed="false">
      <c r="A35" s="121"/>
      <c r="B35" s="153"/>
      <c r="C35" s="138" t="str">
        <f aca="false">IF(B35&lt;&gt;0,VLOOKUP(B35,'Liste des licenciés'!$B$13:$G$355,2,0)," ")</f>
        <v> </v>
      </c>
      <c r="D35" s="138" t="str">
        <f aca="false">IF(B35&lt;&gt;0,VLOOKUP(B35,'Liste des licenciés'!$B$13:$G$355,3,0)," ")</f>
        <v> </v>
      </c>
      <c r="E35" s="139" t="str">
        <f aca="false">IF(B35&lt;&gt;0,VLOOKUP(B35,'Liste des licenciés'!$B$13:$G$355,4,0)," ")</f>
        <v> </v>
      </c>
      <c r="F35" s="140" t="str">
        <f aca="false">IF(B35&lt;&gt;0,VLOOKUP(B35,'Liste des licenciés'!$B$13:$G$355,6,0)," ")</f>
        <v> </v>
      </c>
      <c r="G35" s="141"/>
      <c r="H35" s="142"/>
      <c r="I35" s="143"/>
      <c r="J35" s="143"/>
      <c r="K35" s="143"/>
      <c r="L35" s="138" t="n">
        <f aca="false">'Poussins (calculs)'!R29</f>
        <v>0</v>
      </c>
      <c r="M35" s="144" t="n">
        <f aca="false">'Poussins (calculs)'!T29</f>
        <v>0</v>
      </c>
      <c r="N35" s="141"/>
      <c r="O35" s="145"/>
      <c r="P35" s="146"/>
      <c r="Q35" s="143"/>
      <c r="R35" s="143"/>
      <c r="S35" s="144" t="n">
        <f aca="false">'Poussins (calculs)'!AA29</f>
        <v>0</v>
      </c>
      <c r="T35" s="147"/>
      <c r="U35" s="81"/>
      <c r="V35" s="146"/>
      <c r="W35" s="143"/>
      <c r="X35" s="144" t="n">
        <f aca="false">'Poussins (calculs)'!AF29</f>
        <v>0</v>
      </c>
      <c r="Y35" s="81"/>
      <c r="Z35" s="82"/>
      <c r="AA35" s="148"/>
      <c r="AB35" s="149"/>
      <c r="AC35" s="150"/>
      <c r="AD35" s="151" t="str">
        <f aca="false">'Poussins (calculs)'!AU29</f>
        <v/>
      </c>
      <c r="AE35" s="151" t="str">
        <f aca="false">'Poussins (calculs)'!AV29</f>
        <v/>
      </c>
      <c r="AF35" s="51" t="n">
        <v>21</v>
      </c>
      <c r="AG35" s="51" t="n">
        <v>10</v>
      </c>
      <c r="AH35" s="152" t="str">
        <f aca="false">IF(ISERROR(VLOOKUP(AE35,$AF$15:$AG$44,2,1))," ",VLOOKUP(AE35,$AF$15:$AG$44,2,1))</f>
        <v> </v>
      </c>
      <c r="AI35" s="87"/>
    </row>
    <row r="36" customFormat="false" ht="15" hidden="false" customHeight="false" outlineLevel="0" collapsed="false">
      <c r="A36" s="121"/>
      <c r="B36" s="153"/>
      <c r="C36" s="138" t="str">
        <f aca="false">IF(B36&lt;&gt;0,VLOOKUP(B36,'Liste des licenciés'!$B$13:$G$355,2,0)," ")</f>
        <v> </v>
      </c>
      <c r="D36" s="138" t="str">
        <f aca="false">IF(B36&lt;&gt;0,VLOOKUP(B36,'Liste des licenciés'!$B$13:$G$355,3,0)," ")</f>
        <v> </v>
      </c>
      <c r="E36" s="139" t="str">
        <f aca="false">IF(B36&lt;&gt;0,VLOOKUP(B36,'Liste des licenciés'!$B$13:$G$355,4,0)," ")</f>
        <v> </v>
      </c>
      <c r="F36" s="140" t="str">
        <f aca="false">IF(B36&lt;&gt;0,VLOOKUP(B36,'Liste des licenciés'!$B$13:$G$355,6,0)," ")</f>
        <v> </v>
      </c>
      <c r="G36" s="141"/>
      <c r="H36" s="142"/>
      <c r="I36" s="143"/>
      <c r="J36" s="143"/>
      <c r="K36" s="143"/>
      <c r="L36" s="138" t="n">
        <f aca="false">'Poussins (calculs)'!R30</f>
        <v>0</v>
      </c>
      <c r="M36" s="144" t="n">
        <f aca="false">'Poussins (calculs)'!T30</f>
        <v>0</v>
      </c>
      <c r="N36" s="141"/>
      <c r="O36" s="145"/>
      <c r="P36" s="146"/>
      <c r="Q36" s="143"/>
      <c r="R36" s="143"/>
      <c r="S36" s="144" t="n">
        <f aca="false">'Poussins (calculs)'!AA30</f>
        <v>0</v>
      </c>
      <c r="T36" s="147"/>
      <c r="U36" s="81"/>
      <c r="V36" s="146"/>
      <c r="W36" s="143"/>
      <c r="X36" s="144" t="n">
        <f aca="false">'Poussins (calculs)'!AF30</f>
        <v>0</v>
      </c>
      <c r="Y36" s="81"/>
      <c r="Z36" s="82"/>
      <c r="AA36" s="148"/>
      <c r="AB36" s="149"/>
      <c r="AC36" s="150"/>
      <c r="AD36" s="151" t="str">
        <f aca="false">'Poussins (calculs)'!AU30</f>
        <v/>
      </c>
      <c r="AE36" s="151" t="str">
        <f aca="false">'Poussins (calculs)'!AV30</f>
        <v/>
      </c>
      <c r="AF36" s="51" t="n">
        <v>22</v>
      </c>
      <c r="AG36" s="51" t="n">
        <v>10</v>
      </c>
      <c r="AH36" s="152" t="str">
        <f aca="false">IF(ISERROR(VLOOKUP(AE36,$AF$15:$AG$44,2,1))," ",VLOOKUP(AE36,$AF$15:$AG$44,2,1))</f>
        <v> </v>
      </c>
      <c r="AI36" s="87"/>
    </row>
    <row r="37" customFormat="false" ht="15" hidden="false" customHeight="false" outlineLevel="0" collapsed="false">
      <c r="A37" s="121"/>
      <c r="B37" s="153"/>
      <c r="C37" s="138" t="str">
        <f aca="false">IF(B37&lt;&gt;0,VLOOKUP(B37,'Liste des licenciés'!$B$13:$G$355,2,0)," ")</f>
        <v> </v>
      </c>
      <c r="D37" s="138" t="str">
        <f aca="false">IF(B37&lt;&gt;0,VLOOKUP(B37,'Liste des licenciés'!$B$13:$G$355,3,0)," ")</f>
        <v> </v>
      </c>
      <c r="E37" s="139" t="str">
        <f aca="false">IF(B37&lt;&gt;0,VLOOKUP(B37,'Liste des licenciés'!$B$13:$G$355,4,0)," ")</f>
        <v> </v>
      </c>
      <c r="F37" s="140" t="str">
        <f aca="false">IF(B37&lt;&gt;0,VLOOKUP(B37,'Liste des licenciés'!$B$13:$G$355,6,0)," ")</f>
        <v> </v>
      </c>
      <c r="G37" s="141"/>
      <c r="H37" s="142"/>
      <c r="I37" s="143"/>
      <c r="J37" s="143"/>
      <c r="K37" s="143"/>
      <c r="L37" s="138" t="n">
        <f aca="false">'Poussins (calculs)'!R31</f>
        <v>0</v>
      </c>
      <c r="M37" s="144" t="n">
        <f aca="false">'Poussins (calculs)'!T31</f>
        <v>0</v>
      </c>
      <c r="N37" s="141"/>
      <c r="O37" s="145"/>
      <c r="P37" s="146"/>
      <c r="Q37" s="143"/>
      <c r="R37" s="143"/>
      <c r="S37" s="144" t="n">
        <f aca="false">'Poussins (calculs)'!AA31</f>
        <v>0</v>
      </c>
      <c r="T37" s="147"/>
      <c r="U37" s="81"/>
      <c r="V37" s="146"/>
      <c r="W37" s="143"/>
      <c r="X37" s="144" t="n">
        <f aca="false">'Poussins (calculs)'!AF31</f>
        <v>0</v>
      </c>
      <c r="Y37" s="81"/>
      <c r="Z37" s="82"/>
      <c r="AA37" s="148"/>
      <c r="AB37" s="149"/>
      <c r="AC37" s="150"/>
      <c r="AD37" s="151" t="str">
        <f aca="false">'Poussins (calculs)'!AU31</f>
        <v/>
      </c>
      <c r="AE37" s="151" t="str">
        <f aca="false">'Poussins (calculs)'!AV31</f>
        <v/>
      </c>
      <c r="AF37" s="51" t="n">
        <v>23</v>
      </c>
      <c r="AG37" s="51" t="n">
        <v>10</v>
      </c>
      <c r="AH37" s="152" t="str">
        <f aca="false">IF(ISERROR(VLOOKUP(AE37,$AF$15:$AG$44,2,1))," ",VLOOKUP(AE37,$AF$15:$AG$44,2,1))</f>
        <v> </v>
      </c>
      <c r="AI37" s="87"/>
    </row>
    <row r="38" customFormat="false" ht="15" hidden="false" customHeight="false" outlineLevel="0" collapsed="false">
      <c r="A38" s="121"/>
      <c r="B38" s="153"/>
      <c r="C38" s="138" t="str">
        <f aca="false">IF(B38&lt;&gt;0,VLOOKUP(B38,'Liste des licenciés'!$B$13:$G$355,2,0)," ")</f>
        <v> </v>
      </c>
      <c r="D38" s="138" t="str">
        <f aca="false">IF(B38&lt;&gt;0,VLOOKUP(B38,'Liste des licenciés'!$B$13:$G$355,3,0)," ")</f>
        <v> </v>
      </c>
      <c r="E38" s="139" t="str">
        <f aca="false">IF(B38&lt;&gt;0,VLOOKUP(B38,'Liste des licenciés'!$B$13:$G$355,4,0)," ")</f>
        <v> </v>
      </c>
      <c r="F38" s="140" t="str">
        <f aca="false">IF(B38&lt;&gt;0,VLOOKUP(B38,'Liste des licenciés'!$B$13:$G$355,6,0)," ")</f>
        <v> </v>
      </c>
      <c r="G38" s="141"/>
      <c r="H38" s="142"/>
      <c r="I38" s="143"/>
      <c r="J38" s="143"/>
      <c r="K38" s="143"/>
      <c r="L38" s="138" t="n">
        <f aca="false">'Poussins (calculs)'!R32</f>
        <v>0</v>
      </c>
      <c r="M38" s="144" t="n">
        <f aca="false">'Poussins (calculs)'!T32</f>
        <v>0</v>
      </c>
      <c r="N38" s="141"/>
      <c r="O38" s="145"/>
      <c r="P38" s="146"/>
      <c r="Q38" s="143"/>
      <c r="R38" s="143"/>
      <c r="S38" s="144" t="n">
        <f aca="false">'Poussins (calculs)'!AA32</f>
        <v>0</v>
      </c>
      <c r="T38" s="147"/>
      <c r="U38" s="81"/>
      <c r="V38" s="146"/>
      <c r="W38" s="143"/>
      <c r="X38" s="144" t="n">
        <f aca="false">'Poussins (calculs)'!AF32</f>
        <v>0</v>
      </c>
      <c r="Y38" s="81"/>
      <c r="Z38" s="82"/>
      <c r="AA38" s="148"/>
      <c r="AB38" s="149"/>
      <c r="AC38" s="150"/>
      <c r="AD38" s="151" t="str">
        <f aca="false">'Poussins (calculs)'!AU32</f>
        <v/>
      </c>
      <c r="AE38" s="151" t="str">
        <f aca="false">'Poussins (calculs)'!AV32</f>
        <v/>
      </c>
      <c r="AF38" s="51" t="n">
        <v>24</v>
      </c>
      <c r="AG38" s="51" t="n">
        <v>10</v>
      </c>
      <c r="AH38" s="152" t="str">
        <f aca="false">IF(ISERROR(VLOOKUP(AE38,$AF$15:$AG$44,2,1))," ",VLOOKUP(AE38,$AF$15:$AG$44,2,1))</f>
        <v> </v>
      </c>
      <c r="AI38" s="87"/>
    </row>
    <row r="39" customFormat="false" ht="15" hidden="false" customHeight="false" outlineLevel="0" collapsed="false">
      <c r="A39" s="121"/>
      <c r="B39" s="153"/>
      <c r="C39" s="138" t="str">
        <f aca="false">IF(B39&lt;&gt;0,VLOOKUP(B39,'Liste des licenciés'!$B$13:$G$355,2,0)," ")</f>
        <v> </v>
      </c>
      <c r="D39" s="138" t="str">
        <f aca="false">IF(B39&lt;&gt;0,VLOOKUP(B39,'Liste des licenciés'!$B$13:$G$355,3,0)," ")</f>
        <v> </v>
      </c>
      <c r="E39" s="139" t="str">
        <f aca="false">IF(B39&lt;&gt;0,VLOOKUP(B39,'Liste des licenciés'!$B$13:$G$355,4,0)," ")</f>
        <v> </v>
      </c>
      <c r="F39" s="140" t="str">
        <f aca="false">IF(B39&lt;&gt;0,VLOOKUP(B39,'Liste des licenciés'!$B$13:$G$355,6,0)," ")</f>
        <v> </v>
      </c>
      <c r="G39" s="141"/>
      <c r="H39" s="142"/>
      <c r="I39" s="143"/>
      <c r="J39" s="143"/>
      <c r="K39" s="143"/>
      <c r="L39" s="138" t="n">
        <f aca="false">'Poussins (calculs)'!R33</f>
        <v>0</v>
      </c>
      <c r="M39" s="144" t="n">
        <f aca="false">'Poussins (calculs)'!T33</f>
        <v>0</v>
      </c>
      <c r="N39" s="141"/>
      <c r="O39" s="145"/>
      <c r="P39" s="146"/>
      <c r="Q39" s="143"/>
      <c r="R39" s="143"/>
      <c r="S39" s="144" t="n">
        <f aca="false">'Poussins (calculs)'!AA33</f>
        <v>0</v>
      </c>
      <c r="T39" s="147"/>
      <c r="U39" s="81"/>
      <c r="V39" s="146"/>
      <c r="W39" s="143"/>
      <c r="X39" s="144" t="n">
        <f aca="false">'Poussins (calculs)'!AF33</f>
        <v>0</v>
      </c>
      <c r="Y39" s="81"/>
      <c r="Z39" s="82"/>
      <c r="AA39" s="148"/>
      <c r="AB39" s="149"/>
      <c r="AC39" s="150"/>
      <c r="AD39" s="151" t="str">
        <f aca="false">'Poussins (calculs)'!AU33</f>
        <v/>
      </c>
      <c r="AE39" s="151" t="str">
        <f aca="false">'Poussins (calculs)'!AV33</f>
        <v/>
      </c>
      <c r="AF39" s="51" t="n">
        <v>25</v>
      </c>
      <c r="AG39" s="51" t="n">
        <v>10</v>
      </c>
      <c r="AH39" s="152" t="str">
        <f aca="false">IF(ISERROR(VLOOKUP(AE39,$AF$15:$AG$44,2,1))," ",VLOOKUP(AE39,$AF$15:$AG$44,2,1))</f>
        <v> </v>
      </c>
      <c r="AI39" s="87"/>
    </row>
    <row r="40" customFormat="false" ht="15" hidden="false" customHeight="false" outlineLevel="0" collapsed="false">
      <c r="A40" s="121"/>
      <c r="B40" s="153"/>
      <c r="C40" s="138" t="str">
        <f aca="false">IF(B40&lt;&gt;0,VLOOKUP(B40,'Liste des licenciés'!$B$13:$G$355,2,0)," ")</f>
        <v> </v>
      </c>
      <c r="D40" s="138" t="str">
        <f aca="false">IF(B40&lt;&gt;0,VLOOKUP(B40,'Liste des licenciés'!$B$13:$G$355,3,0)," ")</f>
        <v> </v>
      </c>
      <c r="E40" s="139" t="str">
        <f aca="false">IF(B40&lt;&gt;0,VLOOKUP(B40,'Liste des licenciés'!$B$13:$G$355,4,0)," ")</f>
        <v> </v>
      </c>
      <c r="F40" s="140" t="str">
        <f aca="false">IF(B40&lt;&gt;0,VLOOKUP(B40,'Liste des licenciés'!$B$13:$G$355,6,0)," ")</f>
        <v> </v>
      </c>
      <c r="G40" s="141"/>
      <c r="H40" s="142"/>
      <c r="I40" s="143"/>
      <c r="J40" s="143"/>
      <c r="K40" s="143"/>
      <c r="L40" s="138" t="n">
        <f aca="false">'Poussins (calculs)'!R34</f>
        <v>0</v>
      </c>
      <c r="M40" s="144" t="n">
        <f aca="false">'Poussins (calculs)'!T34</f>
        <v>0</v>
      </c>
      <c r="N40" s="141"/>
      <c r="O40" s="145"/>
      <c r="P40" s="146"/>
      <c r="Q40" s="143"/>
      <c r="R40" s="143"/>
      <c r="S40" s="144" t="n">
        <f aca="false">'Poussins (calculs)'!AA34</f>
        <v>0</v>
      </c>
      <c r="T40" s="147"/>
      <c r="U40" s="81"/>
      <c r="V40" s="146"/>
      <c r="W40" s="143"/>
      <c r="X40" s="144" t="n">
        <f aca="false">'Poussins (calculs)'!AF34</f>
        <v>0</v>
      </c>
      <c r="Y40" s="81"/>
      <c r="Z40" s="82"/>
      <c r="AA40" s="148"/>
      <c r="AB40" s="149"/>
      <c r="AC40" s="150"/>
      <c r="AD40" s="151" t="str">
        <f aca="false">'Poussins (calculs)'!AU34</f>
        <v/>
      </c>
      <c r="AE40" s="151" t="str">
        <f aca="false">'Poussins (calculs)'!AV34</f>
        <v/>
      </c>
      <c r="AF40" s="51" t="n">
        <v>26</v>
      </c>
      <c r="AG40" s="51" t="n">
        <v>10</v>
      </c>
      <c r="AH40" s="152" t="str">
        <f aca="false">IF(ISERROR(VLOOKUP(AE40,$AF$15:$AG$44,2,1))," ",VLOOKUP(AE40,$AF$15:$AG$44,2,1))</f>
        <v> </v>
      </c>
      <c r="AI40" s="87"/>
    </row>
    <row r="41" customFormat="false" ht="15" hidden="false" customHeight="false" outlineLevel="0" collapsed="false">
      <c r="A41" s="121"/>
      <c r="B41" s="153"/>
      <c r="C41" s="138" t="str">
        <f aca="false">IF(B41&lt;&gt;0,VLOOKUP(B41,'Liste des licenciés'!$B$13:$G$355,2,0)," ")</f>
        <v> </v>
      </c>
      <c r="D41" s="138" t="str">
        <f aca="false">IF(B41&lt;&gt;0,VLOOKUP(B41,'Liste des licenciés'!$B$13:$G$355,3,0)," ")</f>
        <v> </v>
      </c>
      <c r="E41" s="139" t="str">
        <f aca="false">IF(B41&lt;&gt;0,VLOOKUP(B41,'Liste des licenciés'!$B$13:$G$355,4,0)," ")</f>
        <v> </v>
      </c>
      <c r="F41" s="140" t="str">
        <f aca="false">IF(B41&lt;&gt;0,VLOOKUP(B41,'Liste des licenciés'!$B$13:$G$355,6,0)," ")</f>
        <v> </v>
      </c>
      <c r="G41" s="141"/>
      <c r="H41" s="142"/>
      <c r="I41" s="143"/>
      <c r="J41" s="143"/>
      <c r="K41" s="143"/>
      <c r="L41" s="138" t="n">
        <f aca="false">'Poussins (calculs)'!R35</f>
        <v>0</v>
      </c>
      <c r="M41" s="144" t="n">
        <f aca="false">'Poussins (calculs)'!T35</f>
        <v>0</v>
      </c>
      <c r="N41" s="141"/>
      <c r="O41" s="145"/>
      <c r="P41" s="146"/>
      <c r="Q41" s="143"/>
      <c r="R41" s="143"/>
      <c r="S41" s="144" t="n">
        <f aca="false">'Poussins (calculs)'!AA35</f>
        <v>0</v>
      </c>
      <c r="T41" s="147"/>
      <c r="U41" s="81"/>
      <c r="V41" s="146"/>
      <c r="W41" s="143"/>
      <c r="X41" s="144" t="n">
        <f aca="false">'Poussins (calculs)'!AF35</f>
        <v>0</v>
      </c>
      <c r="Y41" s="81"/>
      <c r="Z41" s="82"/>
      <c r="AA41" s="148"/>
      <c r="AB41" s="149"/>
      <c r="AC41" s="150"/>
      <c r="AD41" s="151" t="str">
        <f aca="false">'Poussins (calculs)'!AU35</f>
        <v/>
      </c>
      <c r="AE41" s="151" t="str">
        <f aca="false">'Poussins (calculs)'!AV35</f>
        <v/>
      </c>
      <c r="AF41" s="51" t="n">
        <v>27</v>
      </c>
      <c r="AG41" s="51" t="n">
        <v>10</v>
      </c>
      <c r="AH41" s="152" t="str">
        <f aca="false">IF(ISERROR(VLOOKUP(AE41,$AF$15:$AG$44,2,1))," ",VLOOKUP(AE41,$AF$15:$AG$44,2,1))</f>
        <v> </v>
      </c>
      <c r="AI41" s="87"/>
    </row>
    <row r="42" customFormat="false" ht="15" hidden="false" customHeight="false" outlineLevel="0" collapsed="false">
      <c r="A42" s="121"/>
      <c r="B42" s="153"/>
      <c r="C42" s="138" t="str">
        <f aca="false">IF(B42&lt;&gt;0,VLOOKUP(B42,'Liste des licenciés'!$B$13:$G$355,2,0)," ")</f>
        <v> </v>
      </c>
      <c r="D42" s="138" t="str">
        <f aca="false">IF(B42&lt;&gt;0,VLOOKUP(B42,'Liste des licenciés'!$B$13:$G$355,3,0)," ")</f>
        <v> </v>
      </c>
      <c r="E42" s="139" t="str">
        <f aca="false">IF(B42&lt;&gt;0,VLOOKUP(B42,'Liste des licenciés'!$B$13:$G$355,4,0)," ")</f>
        <v> </v>
      </c>
      <c r="F42" s="140" t="str">
        <f aca="false">IF(B42&lt;&gt;0,VLOOKUP(B42,'Liste des licenciés'!$B$13:$G$355,6,0)," ")</f>
        <v> </v>
      </c>
      <c r="G42" s="141"/>
      <c r="H42" s="142"/>
      <c r="I42" s="143"/>
      <c r="J42" s="143"/>
      <c r="K42" s="143"/>
      <c r="L42" s="138" t="n">
        <f aca="false">'Poussins (calculs)'!R36</f>
        <v>0</v>
      </c>
      <c r="M42" s="144" t="n">
        <f aca="false">'Poussins (calculs)'!T36</f>
        <v>0</v>
      </c>
      <c r="N42" s="141"/>
      <c r="O42" s="145"/>
      <c r="P42" s="146"/>
      <c r="Q42" s="143"/>
      <c r="R42" s="143"/>
      <c r="S42" s="144" t="n">
        <f aca="false">'Poussins (calculs)'!AA36</f>
        <v>0</v>
      </c>
      <c r="T42" s="147"/>
      <c r="U42" s="81"/>
      <c r="V42" s="146"/>
      <c r="W42" s="143"/>
      <c r="X42" s="144" t="n">
        <f aca="false">'Poussins (calculs)'!AF36</f>
        <v>0</v>
      </c>
      <c r="Y42" s="81"/>
      <c r="Z42" s="82"/>
      <c r="AA42" s="148"/>
      <c r="AB42" s="149"/>
      <c r="AC42" s="150"/>
      <c r="AD42" s="151" t="str">
        <f aca="false">'Poussins (calculs)'!AU36</f>
        <v/>
      </c>
      <c r="AE42" s="151" t="str">
        <f aca="false">'Poussins (calculs)'!AV36</f>
        <v/>
      </c>
      <c r="AF42" s="51" t="n">
        <v>28</v>
      </c>
      <c r="AG42" s="51" t="n">
        <v>10</v>
      </c>
      <c r="AH42" s="152" t="str">
        <f aca="false">IF(ISERROR(VLOOKUP(AE42,$AF$15:$AG$44,2,1))," ",VLOOKUP(AE42,$AF$15:$AG$44,2,1))</f>
        <v> </v>
      </c>
      <c r="AI42" s="87"/>
    </row>
    <row r="43" customFormat="false" ht="15" hidden="false" customHeight="false" outlineLevel="0" collapsed="false">
      <c r="A43" s="121"/>
      <c r="B43" s="153"/>
      <c r="C43" s="138" t="str">
        <f aca="false">IF(B43&lt;&gt;0,VLOOKUP(B43,'Liste des licenciés'!$B$13:$G$355,2,0)," ")</f>
        <v> </v>
      </c>
      <c r="D43" s="138" t="str">
        <f aca="false">IF(B43&lt;&gt;0,VLOOKUP(B43,'Liste des licenciés'!$B$13:$G$355,3,0)," ")</f>
        <v> </v>
      </c>
      <c r="E43" s="139" t="str">
        <f aca="false">IF(B43&lt;&gt;0,VLOOKUP(B43,'Liste des licenciés'!$B$13:$G$355,4,0)," ")</f>
        <v> </v>
      </c>
      <c r="F43" s="140" t="str">
        <f aca="false">IF(B43&lt;&gt;0,VLOOKUP(B43,'Liste des licenciés'!$B$13:$G$355,6,0)," ")</f>
        <v> </v>
      </c>
      <c r="G43" s="141"/>
      <c r="H43" s="142"/>
      <c r="I43" s="143"/>
      <c r="J43" s="143"/>
      <c r="K43" s="143"/>
      <c r="L43" s="138" t="n">
        <f aca="false">'Poussins (calculs)'!R37</f>
        <v>0</v>
      </c>
      <c r="M43" s="144" t="n">
        <f aca="false">'Poussins (calculs)'!T37</f>
        <v>0</v>
      </c>
      <c r="N43" s="141"/>
      <c r="O43" s="145"/>
      <c r="P43" s="146"/>
      <c r="Q43" s="143"/>
      <c r="R43" s="143"/>
      <c r="S43" s="144" t="n">
        <f aca="false">'Poussins (calculs)'!AA37</f>
        <v>0</v>
      </c>
      <c r="T43" s="147"/>
      <c r="U43" s="81"/>
      <c r="V43" s="146"/>
      <c r="W43" s="143"/>
      <c r="X43" s="144" t="n">
        <f aca="false">'Poussins (calculs)'!AF37</f>
        <v>0</v>
      </c>
      <c r="Y43" s="81"/>
      <c r="Z43" s="82"/>
      <c r="AA43" s="148"/>
      <c r="AB43" s="149"/>
      <c r="AC43" s="150"/>
      <c r="AD43" s="151" t="str">
        <f aca="false">'Poussins (calculs)'!AU37</f>
        <v/>
      </c>
      <c r="AE43" s="151" t="str">
        <f aca="false">'Poussins (calculs)'!AV37</f>
        <v/>
      </c>
      <c r="AF43" s="51" t="n">
        <v>29</v>
      </c>
      <c r="AG43" s="51" t="n">
        <v>10</v>
      </c>
      <c r="AH43" s="152" t="str">
        <f aca="false">IF(ISERROR(VLOOKUP(AE43,$AF$15:$AG$44,2,1))," ",VLOOKUP(AE43,$AF$15:$AG$44,2,1))</f>
        <v> </v>
      </c>
      <c r="AI43" s="87"/>
    </row>
    <row r="44" customFormat="false" ht="15.75" hidden="false" customHeight="false" outlineLevel="0" collapsed="false">
      <c r="A44" s="154"/>
      <c r="B44" s="155"/>
      <c r="C44" s="156" t="str">
        <f aca="false">IF(B44&lt;&gt;0,VLOOKUP(B44,'Liste des licenciés'!$B$13:$G$355,2,0)," ")</f>
        <v> </v>
      </c>
      <c r="D44" s="156" t="str">
        <f aca="false">IF(B44&lt;&gt;0,VLOOKUP(B44,'Liste des licenciés'!$B$13:$G$355,3,0)," ")</f>
        <v> </v>
      </c>
      <c r="E44" s="157" t="str">
        <f aca="false">IF(B44&lt;&gt;0,VLOOKUP(B44,'Liste des licenciés'!$B$13:$G$355,4,0)," ")</f>
        <v> </v>
      </c>
      <c r="F44" s="158" t="str">
        <f aca="false">IF(B44&lt;&gt;0,VLOOKUP(B44,'Liste des licenciés'!$B$13:$G$355,6,0)," ")</f>
        <v> </v>
      </c>
      <c r="G44" s="159"/>
      <c r="H44" s="160"/>
      <c r="I44" s="161"/>
      <c r="J44" s="161"/>
      <c r="K44" s="161"/>
      <c r="L44" s="156" t="n">
        <f aca="false">'Poussins (calculs)'!R38</f>
        <v>0</v>
      </c>
      <c r="M44" s="162" t="n">
        <f aca="false">'Poussins (calculs)'!T38</f>
        <v>0</v>
      </c>
      <c r="N44" s="159"/>
      <c r="O44" s="163"/>
      <c r="P44" s="164"/>
      <c r="Q44" s="161"/>
      <c r="R44" s="161"/>
      <c r="S44" s="162" t="n">
        <f aca="false">'Poussins (calculs)'!AA38</f>
        <v>0</v>
      </c>
      <c r="T44" s="165"/>
      <c r="U44" s="166"/>
      <c r="V44" s="164"/>
      <c r="W44" s="161"/>
      <c r="X44" s="162" t="n">
        <f aca="false">'Poussins (calculs)'!AF38</f>
        <v>0</v>
      </c>
      <c r="Y44" s="166"/>
      <c r="Z44" s="167"/>
      <c r="AA44" s="168"/>
      <c r="AB44" s="169"/>
      <c r="AC44" s="170"/>
      <c r="AD44" s="162" t="str">
        <f aca="false">'Poussins (calculs)'!AU38</f>
        <v/>
      </c>
      <c r="AE44" s="162" t="str">
        <f aca="false">'Poussins (calculs)'!AV38</f>
        <v/>
      </c>
      <c r="AF44" s="171" t="n">
        <v>30</v>
      </c>
      <c r="AG44" s="171" t="n">
        <v>10</v>
      </c>
      <c r="AH44" s="172" t="str">
        <f aca="false">IF(ISERROR(VLOOKUP(AE44,$AF$15:$AG$44,2,1))," ",VLOOKUP(AE44,$AF$15:$AG$44,2,1))</f>
        <v> </v>
      </c>
      <c r="AI44" s="173"/>
    </row>
    <row r="45" customFormat="false" ht="15" hidden="false" customHeight="false" outlineLevel="0" collapsed="false">
      <c r="G45" s="141"/>
      <c r="H45" s="141"/>
      <c r="I45" s="141"/>
      <c r="J45" s="174"/>
      <c r="K45" s="174"/>
      <c r="L45" s="141"/>
      <c r="M45" s="141"/>
      <c r="N45" s="141"/>
      <c r="O45" s="76"/>
      <c r="P45" s="76"/>
      <c r="Q45" s="95"/>
      <c r="R45" s="95"/>
      <c r="S45" s="76"/>
      <c r="T45" s="95"/>
      <c r="U45" s="81"/>
      <c r="V45" s="81"/>
      <c r="W45" s="81"/>
      <c r="X45" s="81"/>
      <c r="Y45" s="81"/>
      <c r="Z45" s="82"/>
      <c r="AA45" s="82"/>
      <c r="AB45" s="82"/>
      <c r="AC45" s="101"/>
      <c r="AD45" s="101"/>
      <c r="AE45" s="101"/>
      <c r="AH45" s="102"/>
      <c r="AI45" s="102"/>
    </row>
    <row r="46" customFormat="false" ht="14.25" hidden="false" customHeight="false" outlineLevel="0" collapsed="false">
      <c r="H46" s="53"/>
      <c r="I46" s="53"/>
      <c r="P46" s="53"/>
    </row>
    <row r="47" customFormat="false" ht="14.25" hidden="false" customHeight="false" outlineLevel="0" collapsed="false">
      <c r="H47" s="53"/>
      <c r="I47" s="53"/>
      <c r="P47" s="53"/>
    </row>
    <row r="48" customFormat="false" ht="14.25" hidden="false" customHeight="false" outlineLevel="0" collapsed="false">
      <c r="H48" s="53"/>
      <c r="I48" s="53"/>
      <c r="L48" s="53"/>
      <c r="P48" s="53"/>
    </row>
  </sheetData>
  <mergeCells count="24">
    <mergeCell ref="C2:F2"/>
    <mergeCell ref="C4:F4"/>
    <mergeCell ref="D6:F6"/>
    <mergeCell ref="A7:A13"/>
    <mergeCell ref="B7:B13"/>
    <mergeCell ref="C7:C13"/>
    <mergeCell ref="D7:D13"/>
    <mergeCell ref="E7:E13"/>
    <mergeCell ref="F7:F13"/>
    <mergeCell ref="H8:M8"/>
    <mergeCell ref="P8:S8"/>
    <mergeCell ref="V8:X8"/>
    <mergeCell ref="AD8:AD13"/>
    <mergeCell ref="AE8:AE13"/>
    <mergeCell ref="AH8:AH13"/>
    <mergeCell ref="H9:H13"/>
    <mergeCell ref="I9:K12"/>
    <mergeCell ref="L9:L13"/>
    <mergeCell ref="M9:M13"/>
    <mergeCell ref="P9:R12"/>
    <mergeCell ref="S9:S13"/>
    <mergeCell ref="V9:W12"/>
    <mergeCell ref="X9:X13"/>
    <mergeCell ref="AA9:AA13"/>
  </mergeCells>
  <conditionalFormatting sqref="L15:L44">
    <cfRule type="containsText" priority="2" operator="containsText" aboveAverage="0" equalAverage="0" bottom="0" percent="0" rank="0" text="FAUX" dxfId="14">
      <formula>NOT(ISERROR(SEARCH("FAUX",L15)))</formula>
    </cfRule>
  </conditionalFormatting>
  <conditionalFormatting sqref="F15:G23 F25:G44 F24">
    <cfRule type="notContainsText" priority="3" operator="notContains" aboveAverage="0" equalAverage="0" bottom="0" percent="0" rank="0" text="p" dxfId="15">
      <formula>ISERROR(SEARCH("p",F15))</formula>
    </cfRule>
  </conditionalFormatting>
  <conditionalFormatting sqref="X1:X1048576 S1:S1048576 M1:M1048576 AA1:AA1048576">
    <cfRule type="cellIs" priority="4" operator="equal" aboveAverage="0" equalAverage="0" bottom="0" percent="0" rank="0" text="" dxfId="5">
      <formula>0</formula>
    </cfRule>
  </conditionalFormatting>
  <conditionalFormatting sqref="AA15:AA27">
    <cfRule type="cellIs" priority="5" operator="equal" aboveAverage="0" equalAverage="0" bottom="0" percent="0" rank="0" text="" dxfId="16">
      <formula>0</formula>
    </cfRule>
  </conditionalFormatting>
  <printOptions headings="false" gridLines="false" gridLinesSet="true" horizontalCentered="true" verticalCentered="false"/>
  <pageMargins left="0.39375" right="0" top="0" bottom="0" header="0.511805555555555" footer="0.511805555555555"/>
  <pageSetup paperSize="9" scale="7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FF00"/>
    <pageSetUpPr fitToPage="false"/>
  </sheetPr>
  <dimension ref="A1:AY4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51" width="7.29"/>
    <col collapsed="false" customWidth="true" hidden="false" outlineLevel="0" max="2" min="2" style="51" width="15.29"/>
    <col collapsed="false" customWidth="true" hidden="false" outlineLevel="0" max="3" min="3" style="51" width="20.86"/>
    <col collapsed="false" customWidth="true" hidden="false" outlineLevel="0" max="4" min="4" style="51" width="15.88"/>
    <col collapsed="false" customWidth="true" hidden="false" outlineLevel="0" max="5" min="5" style="51" width="22.01"/>
    <col collapsed="false" customWidth="true" hidden="false" outlineLevel="0" max="6" min="6" style="51" width="9.13"/>
    <col collapsed="false" customWidth="true" hidden="false" outlineLevel="0" max="7" min="7" style="51" width="1.71"/>
    <col collapsed="false" customWidth="true" hidden="false" outlineLevel="0" max="8" min="8" style="51" width="10.29"/>
    <col collapsed="false" customWidth="false" hidden="false" outlineLevel="0" max="9" min="9" style="53" width="11.42"/>
    <col collapsed="false" customWidth="true" hidden="false" outlineLevel="0" max="10" min="10" style="51" width="10"/>
    <col collapsed="false" customWidth="true" hidden="false" outlineLevel="0" max="11" min="11" style="53" width="10"/>
    <col collapsed="false" customWidth="true" hidden="false" outlineLevel="0" max="12" min="12" style="53" width="11.57"/>
    <col collapsed="false" customWidth="true" hidden="false" outlineLevel="0" max="14" min="13" style="53" width="10.85"/>
    <col collapsed="false" customWidth="true" hidden="false" outlineLevel="0" max="15" min="15" style="51" width="10.85"/>
    <col collapsed="false" customWidth="true" hidden="false" outlineLevel="0" max="18" min="18" style="51" width="17.13"/>
    <col collapsed="false" customWidth="true" hidden="false" outlineLevel="0" max="19" min="19" style="51" width="13.02"/>
    <col collapsed="false" customWidth="true" hidden="false" outlineLevel="0" max="20" min="20" style="51" width="10.71"/>
    <col collapsed="false" customWidth="true" hidden="false" outlineLevel="0" max="21" min="21" style="51" width="1.71"/>
    <col collapsed="false" customWidth="true" hidden="false" outlineLevel="0" max="22" min="22" style="51" width="1.58"/>
    <col collapsed="false" customWidth="true" hidden="false" outlineLevel="0" max="23" min="23" style="51" width="10"/>
    <col collapsed="false" customWidth="true" hidden="false" outlineLevel="0" max="24" min="24" style="53" width="10"/>
    <col collapsed="false" customWidth="true" hidden="false" outlineLevel="0" max="25" min="25" style="53" width="11.3"/>
    <col collapsed="false" customWidth="true" hidden="false" outlineLevel="0" max="26" min="26" style="51" width="12.86"/>
    <col collapsed="false" customWidth="true" hidden="false" outlineLevel="0" max="27" min="27" style="51" width="13.02"/>
    <col collapsed="false" customWidth="true" hidden="false" outlineLevel="0" max="28" min="28" style="51" width="1.71"/>
    <col collapsed="false" customWidth="true" hidden="false" outlineLevel="0" max="31" min="29" style="51" width="13.02"/>
    <col collapsed="false" customWidth="true" hidden="false" outlineLevel="0" max="32" min="32" style="51" width="10.71"/>
    <col collapsed="false" customWidth="true" hidden="false" outlineLevel="0" max="34" min="33" style="51" width="1.71"/>
    <col collapsed="false" customWidth="true" hidden="false" outlineLevel="0" max="35" min="35" style="51" width="11.86"/>
    <col collapsed="false" customWidth="true" hidden="false" outlineLevel="0" max="36" min="36" style="51" width="1.58"/>
    <col collapsed="false" customWidth="true" hidden="false" outlineLevel="0" max="37" min="37" style="51" width="13.02"/>
    <col collapsed="false" customWidth="true" hidden="false" outlineLevel="0" max="39" min="39" style="0" width="14.43"/>
    <col collapsed="false" customWidth="true" hidden="false" outlineLevel="0" max="40" min="40" style="0" width="13.14"/>
    <col collapsed="false" customWidth="true" hidden="false" outlineLevel="0" max="43" min="43" style="0" width="13.14"/>
    <col collapsed="false" customWidth="true" hidden="false" outlineLevel="0" max="44" min="44" style="53" width="14.28"/>
    <col collapsed="false" customWidth="true" hidden="false" outlineLevel="0" max="46" min="45" style="53" width="1.71"/>
    <col collapsed="false" customWidth="true" hidden="false" outlineLevel="0" max="48" min="47" style="53" width="13.86"/>
    <col collapsed="false" customWidth="true" hidden="false" outlineLevel="0" max="49" min="49" style="51" width="1.71"/>
    <col collapsed="false" customWidth="false" hidden="false" outlineLevel="0" max="1024" min="50" style="51" width="11.42"/>
  </cols>
  <sheetData>
    <row r="1" customFormat="false" ht="8.25" hidden="false" customHeight="true" outlineLevel="0" collapsed="false">
      <c r="G1" s="141"/>
      <c r="H1" s="141"/>
      <c r="I1" s="174"/>
      <c r="J1" s="141"/>
      <c r="K1" s="174"/>
      <c r="L1" s="174"/>
      <c r="M1" s="174"/>
      <c r="N1" s="174"/>
      <c r="O1" s="141"/>
      <c r="P1" s="175"/>
      <c r="Q1" s="175"/>
      <c r="R1" s="141"/>
      <c r="S1" s="141"/>
      <c r="T1" s="141"/>
      <c r="U1" s="141"/>
      <c r="V1" s="76"/>
      <c r="W1" s="76"/>
      <c r="X1" s="95"/>
      <c r="Y1" s="95"/>
      <c r="Z1" s="76"/>
      <c r="AA1" s="176" t="s">
        <v>213</v>
      </c>
      <c r="AB1" s="81"/>
      <c r="AC1" s="81"/>
      <c r="AD1" s="81"/>
      <c r="AE1" s="81"/>
      <c r="AF1" s="81"/>
      <c r="AG1" s="81"/>
      <c r="AH1" s="82"/>
      <c r="AI1" s="82"/>
      <c r="AJ1" s="82"/>
      <c r="AK1" s="177"/>
      <c r="AL1" s="177"/>
      <c r="AM1" s="177"/>
      <c r="AN1" s="177"/>
      <c r="AO1" s="177"/>
      <c r="AP1" s="177"/>
      <c r="AQ1" s="177"/>
      <c r="AR1" s="178"/>
      <c r="AS1" s="178"/>
      <c r="AT1" s="101"/>
      <c r="AU1" s="101" t="s">
        <v>213</v>
      </c>
      <c r="AV1" s="101"/>
      <c r="AW1" s="102"/>
    </row>
    <row r="2" customFormat="false" ht="25.5" hidden="false" customHeight="true" outlineLevel="0" collapsed="false">
      <c r="A2" s="179" t="s">
        <v>211</v>
      </c>
      <c r="B2" s="180" t="s">
        <v>212</v>
      </c>
      <c r="C2" s="181" t="s">
        <v>2</v>
      </c>
      <c r="D2" s="180" t="s">
        <v>3</v>
      </c>
      <c r="E2" s="182" t="s">
        <v>4</v>
      </c>
      <c r="F2" s="183" t="s">
        <v>6</v>
      </c>
      <c r="G2" s="73"/>
      <c r="H2" s="74" t="s">
        <v>237</v>
      </c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5"/>
      <c r="V2" s="76"/>
      <c r="W2" s="184" t="s">
        <v>215</v>
      </c>
      <c r="X2" s="184"/>
      <c r="Y2" s="184"/>
      <c r="Z2" s="184"/>
      <c r="AA2" s="184"/>
      <c r="AB2" s="79"/>
      <c r="AC2" s="80" t="s">
        <v>238</v>
      </c>
      <c r="AD2" s="80"/>
      <c r="AE2" s="80"/>
      <c r="AF2" s="80"/>
      <c r="AG2" s="81"/>
      <c r="AH2" s="82"/>
      <c r="AI2" s="83" t="s">
        <v>217</v>
      </c>
      <c r="AJ2" s="82"/>
      <c r="AK2" s="185"/>
      <c r="AL2" s="185"/>
      <c r="AM2" s="185"/>
      <c r="AN2" s="185"/>
      <c r="AO2" s="185" t="s">
        <v>213</v>
      </c>
      <c r="AP2" s="185"/>
      <c r="AQ2" s="185"/>
      <c r="AR2" s="186"/>
      <c r="AS2" s="187"/>
      <c r="AT2" s="84"/>
      <c r="AU2" s="97" t="s">
        <v>239</v>
      </c>
      <c r="AV2" s="97" t="s">
        <v>219</v>
      </c>
      <c r="AW2" s="102"/>
    </row>
    <row r="3" customFormat="false" ht="9.75" hidden="false" customHeight="true" outlineLevel="0" collapsed="false">
      <c r="A3" s="179"/>
      <c r="B3" s="180"/>
      <c r="C3" s="181"/>
      <c r="D3" s="180"/>
      <c r="E3" s="182"/>
      <c r="F3" s="183"/>
      <c r="G3" s="73"/>
      <c r="H3" s="88" t="s">
        <v>221</v>
      </c>
      <c r="I3" s="188"/>
      <c r="J3" s="89" t="s">
        <v>222</v>
      </c>
      <c r="K3" s="89"/>
      <c r="L3" s="89"/>
      <c r="M3" s="188"/>
      <c r="N3" s="188"/>
      <c r="O3" s="189"/>
      <c r="P3" s="190"/>
      <c r="Q3" s="190"/>
      <c r="R3" s="90" t="s">
        <v>223</v>
      </c>
      <c r="S3" s="189"/>
      <c r="T3" s="91" t="s">
        <v>224</v>
      </c>
      <c r="U3" s="92"/>
      <c r="V3" s="76"/>
      <c r="W3" s="93" t="s">
        <v>222</v>
      </c>
      <c r="X3" s="93"/>
      <c r="Y3" s="93"/>
      <c r="Z3" s="191"/>
      <c r="AA3" s="192" t="s">
        <v>224</v>
      </c>
      <c r="AB3" s="96"/>
      <c r="AC3" s="97" t="s">
        <v>222</v>
      </c>
      <c r="AD3" s="97"/>
      <c r="AE3" s="193"/>
      <c r="AF3" s="194" t="s">
        <v>224</v>
      </c>
      <c r="AG3" s="96"/>
      <c r="AH3" s="99"/>
      <c r="AI3" s="100" t="s">
        <v>224</v>
      </c>
      <c r="AJ3" s="82"/>
      <c r="AK3" s="185"/>
      <c r="AL3" s="185"/>
      <c r="AM3" s="185"/>
      <c r="AN3" s="185"/>
      <c r="AO3" s="185"/>
      <c r="AP3" s="185"/>
      <c r="AQ3" s="185"/>
      <c r="AR3" s="186"/>
      <c r="AS3" s="178"/>
      <c r="AT3" s="101"/>
      <c r="AU3" s="97"/>
      <c r="AV3" s="97"/>
      <c r="AW3" s="102"/>
    </row>
    <row r="4" customFormat="false" ht="9.75" hidden="false" customHeight="true" outlineLevel="0" collapsed="false">
      <c r="A4" s="179"/>
      <c r="B4" s="180"/>
      <c r="C4" s="181"/>
      <c r="D4" s="180"/>
      <c r="E4" s="182"/>
      <c r="F4" s="183"/>
      <c r="G4" s="73"/>
      <c r="H4" s="88"/>
      <c r="I4" s="188"/>
      <c r="J4" s="89"/>
      <c r="K4" s="89"/>
      <c r="L4" s="89"/>
      <c r="M4" s="188"/>
      <c r="N4" s="188"/>
      <c r="O4" s="189"/>
      <c r="P4" s="190"/>
      <c r="Q4" s="190"/>
      <c r="R4" s="90"/>
      <c r="S4" s="189"/>
      <c r="T4" s="91"/>
      <c r="U4" s="92"/>
      <c r="V4" s="76"/>
      <c r="W4" s="93"/>
      <c r="X4" s="93"/>
      <c r="Y4" s="93"/>
      <c r="Z4" s="191"/>
      <c r="AA4" s="192"/>
      <c r="AB4" s="96"/>
      <c r="AC4" s="97"/>
      <c r="AD4" s="97"/>
      <c r="AE4" s="193"/>
      <c r="AF4" s="194"/>
      <c r="AG4" s="96"/>
      <c r="AH4" s="99"/>
      <c r="AI4" s="100"/>
      <c r="AJ4" s="82"/>
      <c r="AK4" s="185"/>
      <c r="AL4" s="185"/>
      <c r="AM4" s="185"/>
      <c r="AN4" s="185"/>
      <c r="AO4" s="185"/>
      <c r="AP4" s="185"/>
      <c r="AQ4" s="185"/>
      <c r="AR4" s="186"/>
      <c r="AS4" s="178"/>
      <c r="AT4" s="101"/>
      <c r="AU4" s="97"/>
      <c r="AV4" s="97"/>
      <c r="AW4" s="102"/>
    </row>
    <row r="5" customFormat="false" ht="9.75" hidden="false" customHeight="true" outlineLevel="0" collapsed="false">
      <c r="A5" s="179"/>
      <c r="B5" s="180"/>
      <c r="C5" s="181"/>
      <c r="D5" s="180"/>
      <c r="E5" s="182"/>
      <c r="F5" s="183"/>
      <c r="G5" s="73"/>
      <c r="H5" s="88"/>
      <c r="I5" s="188"/>
      <c r="J5" s="89"/>
      <c r="K5" s="89"/>
      <c r="L5" s="89"/>
      <c r="M5" s="188"/>
      <c r="N5" s="188"/>
      <c r="O5" s="189"/>
      <c r="P5" s="190"/>
      <c r="Q5" s="190"/>
      <c r="R5" s="90"/>
      <c r="S5" s="189"/>
      <c r="T5" s="91"/>
      <c r="U5" s="92"/>
      <c r="V5" s="76"/>
      <c r="W5" s="93"/>
      <c r="X5" s="93"/>
      <c r="Y5" s="93"/>
      <c r="Z5" s="191"/>
      <c r="AA5" s="192"/>
      <c r="AB5" s="96"/>
      <c r="AC5" s="97"/>
      <c r="AD5" s="97"/>
      <c r="AE5" s="193"/>
      <c r="AF5" s="194"/>
      <c r="AG5" s="96"/>
      <c r="AH5" s="99"/>
      <c r="AI5" s="100"/>
      <c r="AJ5" s="82"/>
      <c r="AK5" s="185"/>
      <c r="AL5" s="185"/>
      <c r="AM5" s="185"/>
      <c r="AN5" s="185"/>
      <c r="AO5" s="185"/>
      <c r="AP5" s="185"/>
      <c r="AQ5" s="185"/>
      <c r="AR5" s="186"/>
      <c r="AS5" s="195"/>
      <c r="AT5" s="102"/>
      <c r="AU5" s="97"/>
      <c r="AV5" s="97"/>
      <c r="AW5" s="102"/>
    </row>
    <row r="6" customFormat="false" ht="9.75" hidden="false" customHeight="true" outlineLevel="0" collapsed="false">
      <c r="A6" s="179"/>
      <c r="B6" s="180"/>
      <c r="C6" s="181"/>
      <c r="D6" s="180"/>
      <c r="E6" s="182"/>
      <c r="F6" s="183"/>
      <c r="G6" s="73"/>
      <c r="H6" s="88"/>
      <c r="I6" s="188"/>
      <c r="J6" s="89"/>
      <c r="K6" s="89"/>
      <c r="L6" s="89"/>
      <c r="M6" s="188"/>
      <c r="N6" s="188"/>
      <c r="O6" s="189"/>
      <c r="P6" s="190"/>
      <c r="Q6" s="190"/>
      <c r="R6" s="90"/>
      <c r="S6" s="189"/>
      <c r="T6" s="91"/>
      <c r="U6" s="92"/>
      <c r="V6" s="76"/>
      <c r="W6" s="93"/>
      <c r="X6" s="93"/>
      <c r="Y6" s="93"/>
      <c r="Z6" s="191"/>
      <c r="AA6" s="192"/>
      <c r="AB6" s="96"/>
      <c r="AC6" s="97"/>
      <c r="AD6" s="97"/>
      <c r="AE6" s="193"/>
      <c r="AF6" s="194"/>
      <c r="AG6" s="96"/>
      <c r="AH6" s="99"/>
      <c r="AI6" s="100"/>
      <c r="AJ6" s="82"/>
      <c r="AK6" s="185"/>
      <c r="AL6" s="185"/>
      <c r="AM6" s="185"/>
      <c r="AN6" s="185"/>
      <c r="AO6" s="185"/>
      <c r="AP6" s="185"/>
      <c r="AQ6" s="185"/>
      <c r="AR6" s="186"/>
      <c r="AS6" s="196"/>
      <c r="AT6" s="104"/>
      <c r="AU6" s="97"/>
      <c r="AV6" s="97"/>
      <c r="AW6" s="102"/>
    </row>
    <row r="7" customFormat="false" ht="24" hidden="false" customHeight="true" outlineLevel="0" collapsed="false">
      <c r="A7" s="179"/>
      <c r="B7" s="180"/>
      <c r="C7" s="181"/>
      <c r="D7" s="180"/>
      <c r="E7" s="182"/>
      <c r="F7" s="183"/>
      <c r="G7" s="197"/>
      <c r="H7" s="88"/>
      <c r="I7" s="188"/>
      <c r="J7" s="105" t="s">
        <v>225</v>
      </c>
      <c r="K7" s="105" t="s">
        <v>226</v>
      </c>
      <c r="L7" s="105" t="s">
        <v>227</v>
      </c>
      <c r="M7" s="188"/>
      <c r="N7" s="188"/>
      <c r="O7" s="189"/>
      <c r="P7" s="190"/>
      <c r="Q7" s="190"/>
      <c r="R7" s="90"/>
      <c r="S7" s="189"/>
      <c r="T7" s="91"/>
      <c r="U7" s="198"/>
      <c r="V7" s="76"/>
      <c r="W7" s="106" t="s">
        <v>225</v>
      </c>
      <c r="X7" s="105" t="s">
        <v>226</v>
      </c>
      <c r="Y7" s="105" t="s">
        <v>227</v>
      </c>
      <c r="Z7" s="191"/>
      <c r="AA7" s="192"/>
      <c r="AB7" s="199"/>
      <c r="AC7" s="106" t="s">
        <v>226</v>
      </c>
      <c r="AD7" s="105" t="s">
        <v>227</v>
      </c>
      <c r="AE7" s="193"/>
      <c r="AF7" s="194"/>
      <c r="AG7" s="96"/>
      <c r="AH7" s="99"/>
      <c r="AI7" s="100"/>
      <c r="AJ7" s="82"/>
      <c r="AK7" s="185"/>
      <c r="AL7" s="185"/>
      <c r="AM7" s="185"/>
      <c r="AN7" s="185"/>
      <c r="AO7" s="185"/>
      <c r="AP7" s="185"/>
      <c r="AQ7" s="185"/>
      <c r="AR7" s="186"/>
      <c r="AS7" s="178"/>
      <c r="AT7" s="101"/>
      <c r="AU7" s="97"/>
      <c r="AV7" s="97"/>
      <c r="AW7" s="102"/>
      <c r="AY7" s="51" t="s">
        <v>213</v>
      </c>
    </row>
    <row r="8" s="111" customFormat="true" ht="47.25" hidden="false" customHeight="true" outlineLevel="0" collapsed="false">
      <c r="A8" s="200"/>
      <c r="B8" s="201" t="n">
        <f aca="false">Poussins!B14</f>
        <v>13</v>
      </c>
      <c r="C8" s="202"/>
      <c r="D8" s="202"/>
      <c r="E8" s="203"/>
      <c r="F8" s="204"/>
      <c r="G8" s="92"/>
      <c r="I8" s="113" t="s">
        <v>240</v>
      </c>
      <c r="J8" s="112" t="n">
        <f aca="false">Poussins!I14</f>
        <v>12</v>
      </c>
      <c r="K8" s="113"/>
      <c r="L8" s="113"/>
      <c r="M8" s="113" t="s">
        <v>241</v>
      </c>
      <c r="N8" s="113" t="s">
        <v>242</v>
      </c>
      <c r="O8" s="113" t="s">
        <v>243</v>
      </c>
      <c r="P8" s="113" t="s">
        <v>244</v>
      </c>
      <c r="Q8" s="113" t="s">
        <v>275</v>
      </c>
      <c r="S8" s="205" t="s">
        <v>276</v>
      </c>
      <c r="T8" s="114" t="s">
        <v>213</v>
      </c>
      <c r="U8" s="92"/>
      <c r="V8" s="115"/>
      <c r="W8" s="112" t="n">
        <f aca="false">Poussins!P14</f>
        <v>0</v>
      </c>
      <c r="X8" s="113"/>
      <c r="Y8" s="114"/>
      <c r="Z8" s="205" t="s">
        <v>277</v>
      </c>
      <c r="AA8" s="206"/>
      <c r="AB8" s="96"/>
      <c r="AC8" s="112" t="n">
        <f aca="false">Poussins!V14</f>
        <v>13</v>
      </c>
      <c r="AD8" s="113"/>
      <c r="AE8" s="205" t="s">
        <v>247</v>
      </c>
      <c r="AF8" s="114"/>
      <c r="AG8" s="96"/>
      <c r="AH8" s="99"/>
      <c r="AI8" s="117" t="n">
        <f aca="false">Poussins!AA14</f>
        <v>0</v>
      </c>
      <c r="AJ8" s="99"/>
      <c r="AK8" s="207" t="s">
        <v>248</v>
      </c>
      <c r="AL8" s="208" t="s">
        <v>249</v>
      </c>
      <c r="AM8" s="207" t="s">
        <v>250</v>
      </c>
      <c r="AN8" s="208" t="s">
        <v>251</v>
      </c>
      <c r="AO8" s="119" t="s">
        <v>238</v>
      </c>
      <c r="AP8" s="119" t="s">
        <v>217</v>
      </c>
      <c r="AQ8" s="207" t="s">
        <v>252</v>
      </c>
      <c r="AR8" s="208" t="s">
        <v>253</v>
      </c>
      <c r="AS8" s="209"/>
      <c r="AT8" s="118"/>
      <c r="AU8" s="119"/>
      <c r="AV8" s="119"/>
      <c r="AW8" s="210"/>
    </row>
    <row r="9" customFormat="false" ht="15" hidden="false" customHeight="false" outlineLevel="0" collapsed="false">
      <c r="A9" s="121" t="n">
        <f aca="false">Poussins!A15</f>
        <v>41</v>
      </c>
      <c r="B9" s="153" t="n">
        <f aca="false">Poussins!B15</f>
        <v>891142</v>
      </c>
      <c r="C9" s="211" t="str">
        <f aca="false">Poussins!C15</f>
        <v>VINCK</v>
      </c>
      <c r="D9" s="138" t="str">
        <f aca="false">Poussins!D15</f>
        <v>Jules</v>
      </c>
      <c r="E9" s="139" t="str">
        <f aca="false">Poussins!E15</f>
        <v>Ecuisses VSP</v>
      </c>
      <c r="F9" s="212" t="str">
        <f aca="false">Poussins!F15</f>
        <v>(2)-Pous</v>
      </c>
      <c r="G9" s="213"/>
      <c r="H9" s="142" t="n">
        <f aca="false">Poussins!H15</f>
        <v>0</v>
      </c>
      <c r="I9" s="214" t="n">
        <f aca="false">5*H9</f>
        <v>0</v>
      </c>
      <c r="J9" s="146" t="str">
        <f aca="false">Poussins!I15</f>
        <v>5</v>
      </c>
      <c r="K9" s="146" t="n">
        <f aca="false">Poussins!J15</f>
        <v>0</v>
      </c>
      <c r="L9" s="146" t="n">
        <f aca="false">Poussins!K15</f>
        <v>0</v>
      </c>
      <c r="M9" s="214" t="n">
        <f aca="false">K9+I9</f>
        <v>0</v>
      </c>
      <c r="N9" s="215" t="str">
        <f aca="false">LEFT((M9/60),1)</f>
        <v>0</v>
      </c>
      <c r="O9" s="215" t="n">
        <f aca="false">M9-(N9*60)</f>
        <v>0</v>
      </c>
      <c r="P9" s="215" t="n">
        <f aca="false">J9+N9</f>
        <v>5</v>
      </c>
      <c r="Q9" s="214" t="n">
        <f aca="false">L9+0</f>
        <v>0</v>
      </c>
      <c r="R9" s="138" t="str">
        <f aca="false">IF(J9&lt;&gt;0,CONCATENATE(IF(P9&gt;9,P9,CONCATENATE(0,P9)),":",IF(O9&gt;9,O9,CONCATENATE(0,O9)),":",IF(Q9&gt;9,Q9,CONCATENATE(0,Q9))," "))</f>
        <v>05:00:00 </v>
      </c>
      <c r="S9" s="215" t="n">
        <f aca="false">IF(J9&lt;&gt;0,(P9*60)+(O9)+(L9/100)," ")</f>
        <v>300</v>
      </c>
      <c r="T9" s="151" t="n">
        <f aca="false">IF(ISERROR(RANK(S9,$S$9:$S$38,1)),0,RANK(S9,$S$9:$S$38,1))</f>
        <v>5</v>
      </c>
      <c r="U9" s="213"/>
      <c r="V9" s="216"/>
      <c r="W9" s="146" t="n">
        <f aca="false">Poussins!P15</f>
        <v>0</v>
      </c>
      <c r="X9" s="146" t="n">
        <f aca="false">Poussins!Q15</f>
        <v>0</v>
      </c>
      <c r="Y9" s="146" t="n">
        <f aca="false">Poussins!R15</f>
        <v>0</v>
      </c>
      <c r="Z9" s="215" t="str">
        <f aca="false">IF((W9*60)+(X9)+(Y9/100)&gt;0,(W9*60)+(X9)+(Y9/100),"")</f>
        <v/>
      </c>
      <c r="AA9" s="217" t="n">
        <f aca="false">IF(ISERROR(RANK(Z9,$Z$9:$Z$38,1)),0,RANK(Z9,$Z$9:$Z$38,1))</f>
        <v>0</v>
      </c>
      <c r="AB9" s="218"/>
      <c r="AC9" s="146" t="str">
        <f aca="false">Poussins!V15</f>
        <v>4</v>
      </c>
      <c r="AD9" s="146" t="n">
        <f aca="false">Poussins!W15</f>
        <v>0</v>
      </c>
      <c r="AE9" s="215" t="n">
        <f aca="false">IF(AC9&lt;&gt;0,(AC9+(AD9/100))," ")</f>
        <v>4</v>
      </c>
      <c r="AF9" s="151" t="n">
        <f aca="false">IF(ISERROR(RANK(AE9,$AE$9:$AE$38,1)),0,RANK(AE9,$AE$9:$AE$38,1))</f>
        <v>4</v>
      </c>
      <c r="AG9" s="218"/>
      <c r="AH9" s="219"/>
      <c r="AI9" s="243" t="n">
        <f aca="false">Poussins!AA15</f>
        <v>0</v>
      </c>
      <c r="AJ9" s="220"/>
      <c r="AK9" s="221" t="n">
        <f aca="false">IF($J$8&gt;0,T9,1)</f>
        <v>5</v>
      </c>
      <c r="AL9" s="222" t="n">
        <f aca="false">IF($J$8&gt;0,T9*1.001,1)</f>
        <v>5.005</v>
      </c>
      <c r="AM9" s="221" t="n">
        <f aca="false">IF($W$8&gt;0,AA9,1)</f>
        <v>1</v>
      </c>
      <c r="AN9" s="222" t="n">
        <f aca="false">IF($W$8&gt;0,AA9*1.001,1)</f>
        <v>1</v>
      </c>
      <c r="AO9" s="223" t="n">
        <f aca="false">IF($AC$8&gt;0,AF9,1)</f>
        <v>4</v>
      </c>
      <c r="AP9" s="223" t="n">
        <f aca="false">IF($AI$8&gt;0,AI9,1)</f>
        <v>1</v>
      </c>
      <c r="AQ9" s="224" t="n">
        <f aca="false">IF((AK9*AM9*AO9*AP9)=0," ",(AK9+AM9+AO9+AP9))</f>
        <v>11</v>
      </c>
      <c r="AR9" s="222" t="n">
        <f aca="false">IF((AL9*AN9*AO9*AP9)=0," ",(AL9+AN9+AO9+AP9))</f>
        <v>11.005</v>
      </c>
      <c r="AS9" s="225"/>
      <c r="AT9" s="150"/>
      <c r="AU9" s="151" t="n">
        <f aca="false">IF(ISERROR(RANK(AQ9,AQ$9:$AQ$38,1)),"",RANK(AQ9,$AQ$9:$AQ$38,1))</f>
        <v>4</v>
      </c>
      <c r="AV9" s="151" t="n">
        <f aca="false">IF(ISERROR(RANK(AR9,$AR$9:AR$38,1)),"",RANK(AR9,$AR$9:$AR$38,1))</f>
        <v>4</v>
      </c>
      <c r="AW9" s="226"/>
    </row>
    <row r="10" customFormat="false" ht="15" hidden="false" customHeight="false" outlineLevel="0" collapsed="false">
      <c r="A10" s="121" t="n">
        <f aca="false">Poussins!A16</f>
        <v>42</v>
      </c>
      <c r="B10" s="153" t="n">
        <f aca="false">Poussins!B16</f>
        <v>55793039</v>
      </c>
      <c r="C10" s="211" t="str">
        <f aca="false">Poussins!C16</f>
        <v>TRAPET</v>
      </c>
      <c r="D10" s="138" t="str">
        <f aca="false">Poussins!D16</f>
        <v>Gaston</v>
      </c>
      <c r="E10" s="139" t="str">
        <f aca="false">Poussins!E16</f>
        <v>Ecuisses VSP</v>
      </c>
      <c r="F10" s="212" t="str">
        <f aca="false">Poussins!F16</f>
        <v>(2)-Pous</v>
      </c>
      <c r="G10" s="213"/>
      <c r="H10" s="142" t="n">
        <f aca="false">Poussins!H16</f>
        <v>0</v>
      </c>
      <c r="I10" s="214" t="n">
        <f aca="false">5*H10</f>
        <v>0</v>
      </c>
      <c r="J10" s="146" t="str">
        <f aca="false">Poussins!I16</f>
        <v>2</v>
      </c>
      <c r="K10" s="146" t="n">
        <f aca="false">Poussins!J16</f>
        <v>0</v>
      </c>
      <c r="L10" s="146" t="n">
        <f aca="false">Poussins!K16</f>
        <v>0</v>
      </c>
      <c r="M10" s="214" t="n">
        <f aca="false">K10+I10</f>
        <v>0</v>
      </c>
      <c r="N10" s="215" t="str">
        <f aca="false">LEFT((M10/60),1)</f>
        <v>0</v>
      </c>
      <c r="O10" s="215" t="n">
        <f aca="false">M10-(N10*60)</f>
        <v>0</v>
      </c>
      <c r="P10" s="215" t="n">
        <f aca="false">J10+N10</f>
        <v>2</v>
      </c>
      <c r="Q10" s="214" t="n">
        <f aca="false">L10+0</f>
        <v>0</v>
      </c>
      <c r="R10" s="138" t="str">
        <f aca="false">IF(J10&lt;&gt;0,CONCATENATE(IF(P10&gt;9,P10,CONCATENATE(0,P10)),":",IF(O10&gt;9,O10,CONCATENATE(0,O10)),":",IF(Q10&gt;9,Q10,CONCATENATE(0,Q10))," "))</f>
        <v>02:00:00 </v>
      </c>
      <c r="S10" s="215" t="n">
        <f aca="false">IF(J10&lt;&gt;0,(P10*60)+(O10)+(L10/100)," ")</f>
        <v>120</v>
      </c>
      <c r="T10" s="151" t="n">
        <f aca="false">IF(ISERROR(RANK(S10,$S$9:$S$38,1)),0,RANK(S10,$S$9:$S$38,1))</f>
        <v>2</v>
      </c>
      <c r="U10" s="213"/>
      <c r="V10" s="216"/>
      <c r="W10" s="146" t="n">
        <f aca="false">Poussins!P16</f>
        <v>0</v>
      </c>
      <c r="X10" s="146" t="n">
        <f aca="false">Poussins!Q16</f>
        <v>0</v>
      </c>
      <c r="Y10" s="146" t="n">
        <f aca="false">Poussins!R16</f>
        <v>0</v>
      </c>
      <c r="Z10" s="215" t="str">
        <f aca="false">IF((W10*60)+(X10)+(Y10/100)&gt;0,(W10*60)+(X10)+(Y10/100),"")</f>
        <v/>
      </c>
      <c r="AA10" s="217" t="n">
        <f aca="false">IF(ISERROR(RANK(Z10,$Z$9:$Z$38,1)),0,RANK(Z10,$Z$9:$Z$38,1))</f>
        <v>0</v>
      </c>
      <c r="AB10" s="218"/>
      <c r="AC10" s="146" t="str">
        <f aca="false">Poussins!V16</f>
        <v>3</v>
      </c>
      <c r="AD10" s="146" t="n">
        <f aca="false">Poussins!W16</f>
        <v>0</v>
      </c>
      <c r="AE10" s="215" t="n">
        <f aca="false">IF(AC10&lt;&gt;0,(AC10+(AD10/100))," ")</f>
        <v>3</v>
      </c>
      <c r="AF10" s="151" t="n">
        <f aca="false">IF(ISERROR(RANK(AE10,$AE$9:$AE$38,1)),0,RANK(AE10,$AE$9:$AE$38,1))</f>
        <v>3</v>
      </c>
      <c r="AG10" s="218"/>
      <c r="AH10" s="219"/>
      <c r="AI10" s="243" t="n">
        <f aca="false">Poussins!AA16</f>
        <v>0</v>
      </c>
      <c r="AJ10" s="220"/>
      <c r="AK10" s="221" t="n">
        <f aca="false">IF($J$8&gt;0,T10,1)</f>
        <v>2</v>
      </c>
      <c r="AL10" s="222" t="n">
        <f aca="false">IF($J$8&gt;0,T10*1.001,1)</f>
        <v>2.002</v>
      </c>
      <c r="AM10" s="221" t="n">
        <f aca="false">IF($W$8&gt;0,AA10,1)</f>
        <v>1</v>
      </c>
      <c r="AN10" s="222" t="n">
        <f aca="false">IF($W$8&gt;0,AA10*1.001,1)</f>
        <v>1</v>
      </c>
      <c r="AO10" s="223" t="n">
        <f aca="false">IF($AC$8&gt;0,AF10,1)</f>
        <v>3</v>
      </c>
      <c r="AP10" s="223" t="n">
        <f aca="false">IF($AI$8&gt;0,AI10,1)</f>
        <v>1</v>
      </c>
      <c r="AQ10" s="224" t="n">
        <f aca="false">IF((AK10*AM10*AO10*AP10)=0," ",(AK10+AM10+AO10+AP10))</f>
        <v>7</v>
      </c>
      <c r="AR10" s="222" t="n">
        <f aca="false">IF((AL10*AN10*AO10*AP10)=0," ",(AL10+AN10+AO10+AP10))</f>
        <v>7.002</v>
      </c>
      <c r="AS10" s="225"/>
      <c r="AT10" s="150"/>
      <c r="AU10" s="151" t="n">
        <f aca="false">IF(ISERROR(RANK(AQ10,AQ$9:$AQ$38,1)),"",RANK(AQ10,$AQ$9:$AQ$38,1))</f>
        <v>3</v>
      </c>
      <c r="AV10" s="151" t="n">
        <f aca="false">IF(ISERROR(RANK(AR10,$AR$9:AR$38,1)),"",RANK(AR10,$AR$9:$AR$38,1))</f>
        <v>3</v>
      </c>
      <c r="AW10" s="226"/>
    </row>
    <row r="11" customFormat="false" ht="15" hidden="false" customHeight="false" outlineLevel="0" collapsed="false">
      <c r="A11" s="121" t="n">
        <f aca="false">Poussins!A17</f>
        <v>43</v>
      </c>
      <c r="B11" s="153" t="n">
        <f aca="false">Poussins!B17</f>
        <v>892917</v>
      </c>
      <c r="C11" s="211" t="str">
        <f aca="false">Poussins!C17</f>
        <v>SEIGNE</v>
      </c>
      <c r="D11" s="138" t="str">
        <f aca="false">Poussins!D17</f>
        <v>Nolan</v>
      </c>
      <c r="E11" s="139" t="str">
        <f aca="false">Poussins!E17</f>
        <v>Ecuisses VSP</v>
      </c>
      <c r="F11" s="212" t="str">
        <f aca="false">Poussins!F17</f>
        <v>(2)-Pous</v>
      </c>
      <c r="G11" s="213"/>
      <c r="H11" s="142" t="n">
        <f aca="false">Poussins!H17</f>
        <v>0</v>
      </c>
      <c r="I11" s="214" t="n">
        <f aca="false">5*H11</f>
        <v>0</v>
      </c>
      <c r="J11" s="146" t="str">
        <f aca="false">Poussins!I17</f>
        <v>9</v>
      </c>
      <c r="K11" s="146" t="n">
        <f aca="false">Poussins!J17</f>
        <v>0</v>
      </c>
      <c r="L11" s="146" t="n">
        <f aca="false">Poussins!K17</f>
        <v>0</v>
      </c>
      <c r="M11" s="214" t="n">
        <f aca="false">K11+I11</f>
        <v>0</v>
      </c>
      <c r="N11" s="215" t="str">
        <f aca="false">LEFT((M11/60),1)</f>
        <v>0</v>
      </c>
      <c r="O11" s="215" t="n">
        <f aca="false">M11-(N11*60)</f>
        <v>0</v>
      </c>
      <c r="P11" s="215" t="n">
        <f aca="false">J11+N11</f>
        <v>9</v>
      </c>
      <c r="Q11" s="214" t="n">
        <f aca="false">L11+0</f>
        <v>0</v>
      </c>
      <c r="R11" s="138" t="str">
        <f aca="false">IF(J11&lt;&gt;0,CONCATENATE(IF(P11&gt;9,P11,CONCATENATE(0,P11)),":",IF(O11&gt;9,O11,CONCATENATE(0,O11)),":",IF(Q11&gt;9,Q11,CONCATENATE(0,Q11))," "))</f>
        <v>09:00:00 </v>
      </c>
      <c r="S11" s="215" t="n">
        <f aca="false">IF(J11&lt;&gt;0,(P11*60)+(O11)+(L11/100)," ")</f>
        <v>540</v>
      </c>
      <c r="T11" s="151" t="n">
        <f aca="false">IF(ISERROR(RANK(S11,$S$9:$S$38,1)),0,RANK(S11,$S$9:$S$38,1))</f>
        <v>9</v>
      </c>
      <c r="U11" s="213"/>
      <c r="V11" s="216"/>
      <c r="W11" s="146" t="n">
        <f aca="false">Poussins!P17</f>
        <v>0</v>
      </c>
      <c r="X11" s="146" t="n">
        <f aca="false">Poussins!Q17</f>
        <v>0</v>
      </c>
      <c r="Y11" s="146" t="n">
        <f aca="false">Poussins!R17</f>
        <v>0</v>
      </c>
      <c r="Z11" s="215" t="str">
        <f aca="false">IF((W11*60)+(X11)+(Y11/100)&gt;0,(W11*60)+(X11)+(Y11/100),"")</f>
        <v/>
      </c>
      <c r="AA11" s="217" t="n">
        <f aca="false">IF(ISERROR(RANK(Z11,$Z$9:$Z$38,1)),0,RANK(Z11,$Z$9:$Z$38,1))</f>
        <v>0</v>
      </c>
      <c r="AB11" s="218"/>
      <c r="AC11" s="146" t="str">
        <f aca="false">Poussins!V17</f>
        <v>13</v>
      </c>
      <c r="AD11" s="146" t="n">
        <f aca="false">Poussins!W17</f>
        <v>0</v>
      </c>
      <c r="AE11" s="215" t="n">
        <f aca="false">IF(AC11&lt;&gt;0,(AC11+(AD11/100))," ")</f>
        <v>13</v>
      </c>
      <c r="AF11" s="151" t="n">
        <f aca="false">IF(ISERROR(RANK(AE11,$AE$9:$AE$38,1)),0,RANK(AE11,$AE$9:$AE$38,1))</f>
        <v>13</v>
      </c>
      <c r="AG11" s="218"/>
      <c r="AH11" s="219"/>
      <c r="AI11" s="243" t="n">
        <f aca="false">Poussins!AA17</f>
        <v>0</v>
      </c>
      <c r="AJ11" s="220"/>
      <c r="AK11" s="221" t="n">
        <f aca="false">IF($J$8&gt;0,T11,1)</f>
        <v>9</v>
      </c>
      <c r="AL11" s="222" t="n">
        <f aca="false">IF($J$8&gt;0,T11*1.001,1)</f>
        <v>9.009</v>
      </c>
      <c r="AM11" s="221" t="n">
        <f aca="false">IF($W$8&gt;0,AA11,1)</f>
        <v>1</v>
      </c>
      <c r="AN11" s="222" t="n">
        <f aca="false">IF($W$8&gt;0,AA11*1.001,1)</f>
        <v>1</v>
      </c>
      <c r="AO11" s="223" t="n">
        <f aca="false">IF($AC$8&gt;0,AF11,1)</f>
        <v>13</v>
      </c>
      <c r="AP11" s="223" t="n">
        <f aca="false">IF($AI$8&gt;0,AI11,1)</f>
        <v>1</v>
      </c>
      <c r="AQ11" s="224" t="n">
        <f aca="false">IF((AK11*AM11*AO11*AP11)=0," ",(AK11+AM11+AO11+AP11))</f>
        <v>24</v>
      </c>
      <c r="AR11" s="222" t="n">
        <f aca="false">IF((AL11*AN11*AO11*AP11)=0," ",(AL11+AN11+AO11+AP11))</f>
        <v>24.009</v>
      </c>
      <c r="AS11" s="225"/>
      <c r="AT11" s="150"/>
      <c r="AU11" s="151" t="n">
        <f aca="false">IF(ISERROR(RANK(AQ11,AQ$9:$AQ$38,1)),"",RANK(AQ11,$AQ$9:$AQ$38,1))</f>
        <v>11</v>
      </c>
      <c r="AV11" s="151" t="n">
        <f aca="false">IF(ISERROR(RANK(AR11,$AR$9:AR$38,1)),"",RANK(AR11,$AR$9:$AR$38,1))</f>
        <v>11</v>
      </c>
      <c r="AW11" s="226"/>
    </row>
    <row r="12" customFormat="false" ht="15" hidden="false" customHeight="false" outlineLevel="0" collapsed="false">
      <c r="A12" s="121" t="n">
        <f aca="false">Poussins!A18</f>
        <v>44</v>
      </c>
      <c r="B12" s="153" t="n">
        <f aca="false">Poussins!B18</f>
        <v>55791273</v>
      </c>
      <c r="C12" s="211" t="str">
        <f aca="false">Poussins!C18</f>
        <v>PELLETIER</v>
      </c>
      <c r="D12" s="138" t="str">
        <f aca="false">Poussins!D18</f>
        <v>Maxime</v>
      </c>
      <c r="E12" s="139" t="str">
        <f aca="false">Poussins!E18</f>
        <v>Ecuisses VSP</v>
      </c>
      <c r="F12" s="212" t="str">
        <f aca="false">Poussins!F18</f>
        <v>(2)-Pous</v>
      </c>
      <c r="G12" s="213"/>
      <c r="H12" s="142" t="n">
        <f aca="false">Poussins!H18</f>
        <v>0</v>
      </c>
      <c r="I12" s="214" t="n">
        <f aca="false">5*H12</f>
        <v>0</v>
      </c>
      <c r="J12" s="146" t="str">
        <f aca="false">Poussins!I18</f>
        <v>3</v>
      </c>
      <c r="K12" s="146" t="n">
        <f aca="false">Poussins!J18</f>
        <v>0</v>
      </c>
      <c r="L12" s="146" t="n">
        <f aca="false">Poussins!K18</f>
        <v>0</v>
      </c>
      <c r="M12" s="214" t="n">
        <f aca="false">K12+I12</f>
        <v>0</v>
      </c>
      <c r="N12" s="215" t="str">
        <f aca="false">LEFT((M12/60),1)</f>
        <v>0</v>
      </c>
      <c r="O12" s="215" t="n">
        <f aca="false">M12-(N12*60)</f>
        <v>0</v>
      </c>
      <c r="P12" s="215" t="n">
        <f aca="false">J12+N12</f>
        <v>3</v>
      </c>
      <c r="Q12" s="214" t="n">
        <f aca="false">L12+0</f>
        <v>0</v>
      </c>
      <c r="R12" s="138" t="str">
        <f aca="false">IF(J12&lt;&gt;0,CONCATENATE(IF(P12&gt;9,P12,CONCATENATE(0,P12)),":",IF(O12&gt;9,O12,CONCATENATE(0,O12)),":",IF(Q12&gt;9,Q12,CONCATENATE(0,Q12))," "))</f>
        <v>03:00:00 </v>
      </c>
      <c r="S12" s="215" t="n">
        <f aca="false">IF(J12&lt;&gt;0,(P12*60)+(O12)+(L12/100)," ")</f>
        <v>180</v>
      </c>
      <c r="T12" s="151" t="n">
        <f aca="false">IF(ISERROR(RANK(S12,$S$9:$S$38,1)),0,RANK(S12,$S$9:$S$38,1))</f>
        <v>3</v>
      </c>
      <c r="U12" s="213"/>
      <c r="V12" s="216"/>
      <c r="W12" s="146" t="n">
        <f aca="false">Poussins!P18</f>
        <v>0</v>
      </c>
      <c r="X12" s="146" t="n">
        <f aca="false">Poussins!Q18</f>
        <v>0</v>
      </c>
      <c r="Y12" s="146" t="n">
        <f aca="false">Poussins!R18</f>
        <v>0</v>
      </c>
      <c r="Z12" s="215" t="str">
        <f aca="false">IF((W12*60)+(X12)+(Y12/100)&gt;0,(W12*60)+(X12)+(Y12/100),"")</f>
        <v/>
      </c>
      <c r="AA12" s="217" t="n">
        <f aca="false">IF(ISERROR(RANK(Z12,$Z$9:$Z$38,1)),0,RANK(Z12,$Z$9:$Z$38,1))</f>
        <v>0</v>
      </c>
      <c r="AB12" s="218"/>
      <c r="AC12" s="146" t="str">
        <f aca="false">Poussins!V18</f>
        <v>1</v>
      </c>
      <c r="AD12" s="146" t="n">
        <f aca="false">Poussins!W18</f>
        <v>0</v>
      </c>
      <c r="AE12" s="215" t="n">
        <f aca="false">IF(AC12&lt;&gt;0,(AC12+(AD12/100))," ")</f>
        <v>1</v>
      </c>
      <c r="AF12" s="151" t="n">
        <f aca="false">IF(ISERROR(RANK(AE12,$AE$9:$AE$38,1)),0,RANK(AE12,$AE$9:$AE$38,1))</f>
        <v>1</v>
      </c>
      <c r="AG12" s="218"/>
      <c r="AH12" s="219"/>
      <c r="AI12" s="243" t="n">
        <f aca="false">Poussins!AA18</f>
        <v>0</v>
      </c>
      <c r="AJ12" s="220"/>
      <c r="AK12" s="221" t="n">
        <f aca="false">IF($J$8&gt;0,T12,1)</f>
        <v>3</v>
      </c>
      <c r="AL12" s="222" t="n">
        <f aca="false">IF($J$8&gt;0,T12*1.001,1)</f>
        <v>3.003</v>
      </c>
      <c r="AM12" s="221" t="n">
        <f aca="false">IF($W$8&gt;0,AA12,1)</f>
        <v>1</v>
      </c>
      <c r="AN12" s="222" t="n">
        <f aca="false">IF($W$8&gt;0,AA12*1.001,1)</f>
        <v>1</v>
      </c>
      <c r="AO12" s="223" t="n">
        <f aca="false">IF($AC$8&gt;0,AF12,1)</f>
        <v>1</v>
      </c>
      <c r="AP12" s="223" t="n">
        <f aca="false">IF($AI$8&gt;0,AI12,1)</f>
        <v>1</v>
      </c>
      <c r="AQ12" s="224" t="n">
        <f aca="false">IF((AK12*AM12*AO12*AP12)=0," ",(AK12+AM12+AO12+AP12))</f>
        <v>6</v>
      </c>
      <c r="AR12" s="222" t="n">
        <f aca="false">IF((AL12*AN12*AO12*AP12)=0," ",(AL12+AN12+AO12+AP12))</f>
        <v>6.003</v>
      </c>
      <c r="AS12" s="225"/>
      <c r="AT12" s="150"/>
      <c r="AU12" s="151" t="n">
        <f aca="false">IF(ISERROR(RANK(AQ12,AQ$9:$AQ$38,1)),"",RANK(AQ12,$AQ$9:$AQ$38,1))</f>
        <v>2</v>
      </c>
      <c r="AV12" s="151" t="n">
        <f aca="false">IF(ISERROR(RANK(AR12,$AR$9:AR$38,1)),"",RANK(AR12,$AR$9:$AR$38,1))</f>
        <v>2</v>
      </c>
      <c r="AW12" s="226"/>
    </row>
    <row r="13" customFormat="false" ht="15" hidden="false" customHeight="false" outlineLevel="0" collapsed="false">
      <c r="A13" s="121" t="n">
        <f aca="false">Poussins!A19</f>
        <v>45</v>
      </c>
      <c r="B13" s="153" t="n">
        <f aca="false">Poussins!B19</f>
        <v>890767</v>
      </c>
      <c r="C13" s="211" t="str">
        <f aca="false">Poussins!C19</f>
        <v>LONJARET</v>
      </c>
      <c r="D13" s="138" t="str">
        <f aca="false">Poussins!D19</f>
        <v>William</v>
      </c>
      <c r="E13" s="139" t="str">
        <f aca="false">Poussins!E19</f>
        <v>CC San Martinois</v>
      </c>
      <c r="F13" s="212" t="str">
        <f aca="false">Poussins!F19</f>
        <v>(2)-Pous</v>
      </c>
      <c r="G13" s="213"/>
      <c r="H13" s="142" t="n">
        <f aca="false">Poussins!H19</f>
        <v>0</v>
      </c>
      <c r="I13" s="214" t="n">
        <f aca="false">5*H13</f>
        <v>0</v>
      </c>
      <c r="J13" s="146" t="str">
        <f aca="false">Poussins!I19</f>
        <v>12</v>
      </c>
      <c r="K13" s="146" t="n">
        <f aca="false">Poussins!J19</f>
        <v>0</v>
      </c>
      <c r="L13" s="146" t="n">
        <f aca="false">Poussins!K19</f>
        <v>0</v>
      </c>
      <c r="M13" s="214" t="n">
        <f aca="false">K13+I13</f>
        <v>0</v>
      </c>
      <c r="N13" s="215" t="str">
        <f aca="false">LEFT((M13/60),1)</f>
        <v>0</v>
      </c>
      <c r="O13" s="215" t="n">
        <f aca="false">M13-(N13*60)</f>
        <v>0</v>
      </c>
      <c r="P13" s="215" t="n">
        <f aca="false">J13+N13</f>
        <v>12</v>
      </c>
      <c r="Q13" s="214" t="n">
        <f aca="false">L13+0</f>
        <v>0</v>
      </c>
      <c r="R13" s="138" t="str">
        <f aca="false">IF(J13&lt;&gt;0,CONCATENATE(IF(P13&gt;9,P13,CONCATENATE(0,P13)),":",IF(O13&gt;9,O13,CONCATENATE(0,O13)),":",IF(Q13&gt;9,Q13,CONCATENATE(0,Q13))," "))</f>
        <v>12:00:00 </v>
      </c>
      <c r="S13" s="215" t="n">
        <f aca="false">IF(J13&lt;&gt;0,(P13*60)+(O13)+(L13/100)," ")</f>
        <v>720</v>
      </c>
      <c r="T13" s="151" t="n">
        <f aca="false">IF(ISERROR(RANK(S13,$S$9:$S$38,1)),0,RANK(S13,$S$9:$S$38,1))</f>
        <v>12</v>
      </c>
      <c r="U13" s="213"/>
      <c r="V13" s="216"/>
      <c r="W13" s="146" t="n">
        <f aca="false">Poussins!P19</f>
        <v>0</v>
      </c>
      <c r="X13" s="146" t="n">
        <f aca="false">Poussins!Q19</f>
        <v>0</v>
      </c>
      <c r="Y13" s="146" t="n">
        <f aca="false">Poussins!R19</f>
        <v>0</v>
      </c>
      <c r="Z13" s="215" t="str">
        <f aca="false">IF((W13*60)+(X13)+(Y13/100)&gt;0,(W13*60)+(X13)+(Y13/100),"")</f>
        <v/>
      </c>
      <c r="AA13" s="217" t="n">
        <f aca="false">IF(ISERROR(RANK(Z13,$Z$9:$Z$38,1)),0,RANK(Z13,$Z$9:$Z$38,1))</f>
        <v>0</v>
      </c>
      <c r="AB13" s="218"/>
      <c r="AC13" s="146" t="str">
        <f aca="false">Poussins!V19</f>
        <v>5</v>
      </c>
      <c r="AD13" s="146" t="n">
        <f aca="false">Poussins!W19</f>
        <v>0</v>
      </c>
      <c r="AE13" s="215" t="n">
        <f aca="false">IF(AC13&lt;&gt;0,(AC13+(AD13/100))," ")</f>
        <v>5</v>
      </c>
      <c r="AF13" s="151" t="n">
        <f aca="false">IF(ISERROR(RANK(AE13,$AE$9:$AE$38,1)),0,RANK(AE13,$AE$9:$AE$38,1))</f>
        <v>5</v>
      </c>
      <c r="AG13" s="218"/>
      <c r="AH13" s="219"/>
      <c r="AI13" s="243" t="n">
        <f aca="false">Poussins!AA19</f>
        <v>0</v>
      </c>
      <c r="AJ13" s="220"/>
      <c r="AK13" s="221" t="n">
        <f aca="false">IF($J$8&gt;0,T13,1)</f>
        <v>12</v>
      </c>
      <c r="AL13" s="222" t="n">
        <f aca="false">IF($J$8&gt;0,T13*1.001,1)</f>
        <v>12.012</v>
      </c>
      <c r="AM13" s="221" t="n">
        <f aca="false">IF($W$8&gt;0,AA13,1)</f>
        <v>1</v>
      </c>
      <c r="AN13" s="222" t="n">
        <f aca="false">IF($W$8&gt;0,AA13*1.001,1)</f>
        <v>1</v>
      </c>
      <c r="AO13" s="223" t="n">
        <f aca="false">IF($AC$8&gt;0,AF13,1)</f>
        <v>5</v>
      </c>
      <c r="AP13" s="223" t="n">
        <f aca="false">IF($AI$8&gt;0,AI13,1)</f>
        <v>1</v>
      </c>
      <c r="AQ13" s="224" t="n">
        <f aca="false">IF((AK13*AM13*AO13*AP13)=0," ",(AK13+AM13+AO13+AP13))</f>
        <v>19</v>
      </c>
      <c r="AR13" s="222" t="n">
        <f aca="false">IF((AL13*AN13*AO13*AP13)=0," ",(AL13+AN13+AO13+AP13))</f>
        <v>19.012</v>
      </c>
      <c r="AS13" s="225"/>
      <c r="AT13" s="150"/>
      <c r="AU13" s="151" t="n">
        <f aca="false">IF(ISERROR(RANK(AQ13,AQ$9:$AQ$38,1)),"",RANK(AQ13,$AQ$9:$AQ$38,1))</f>
        <v>8</v>
      </c>
      <c r="AV13" s="151" t="n">
        <f aca="false">IF(ISERROR(RANK(AR13,$AR$9:AR$38,1)),"",RANK(AR13,$AR$9:$AR$38,1))</f>
        <v>8</v>
      </c>
      <c r="AW13" s="226"/>
    </row>
    <row r="14" customFormat="false" ht="15" hidden="false" customHeight="false" outlineLevel="0" collapsed="false">
      <c r="A14" s="121" t="n">
        <f aca="false">Poussins!A20</f>
        <v>46</v>
      </c>
      <c r="B14" s="153" t="n">
        <f aca="false">Poussins!B20</f>
        <v>55760161</v>
      </c>
      <c r="C14" s="211" t="str">
        <f aca="false">Poussins!C20</f>
        <v>LEMAITRE</v>
      </c>
      <c r="D14" s="138" t="str">
        <f aca="false">Poussins!D20</f>
        <v>Sarah</v>
      </c>
      <c r="E14" s="139" t="str">
        <f aca="false">Poussins!E20</f>
        <v>Ecuisses VSP</v>
      </c>
      <c r="F14" s="212" t="str">
        <f aca="false">Poussins!F20</f>
        <v>(2)-Pous</v>
      </c>
      <c r="G14" s="213"/>
      <c r="H14" s="142" t="n">
        <f aca="false">Poussins!H20</f>
        <v>0</v>
      </c>
      <c r="I14" s="214" t="n">
        <f aca="false">5*H14</f>
        <v>0</v>
      </c>
      <c r="J14" s="146" t="str">
        <f aca="false">Poussins!I20</f>
        <v>10</v>
      </c>
      <c r="K14" s="146" t="n">
        <f aca="false">Poussins!J20</f>
        <v>0</v>
      </c>
      <c r="L14" s="146" t="n">
        <f aca="false">Poussins!K20</f>
        <v>0</v>
      </c>
      <c r="M14" s="214" t="n">
        <f aca="false">K14+I14</f>
        <v>0</v>
      </c>
      <c r="N14" s="215" t="str">
        <f aca="false">LEFT((M14/60),1)</f>
        <v>0</v>
      </c>
      <c r="O14" s="215" t="n">
        <f aca="false">M14-(N14*60)</f>
        <v>0</v>
      </c>
      <c r="P14" s="215" t="n">
        <f aca="false">J14+N14</f>
        <v>10</v>
      </c>
      <c r="Q14" s="214" t="n">
        <f aca="false">L14+0</f>
        <v>0</v>
      </c>
      <c r="R14" s="138" t="str">
        <f aca="false">IF(J14&lt;&gt;0,CONCATENATE(IF(P14&gt;9,P14,CONCATENATE(0,P14)),":",IF(O14&gt;9,O14,CONCATENATE(0,O14)),":",IF(Q14&gt;9,Q14,CONCATENATE(0,Q14))," "))</f>
        <v>10:00:00 </v>
      </c>
      <c r="S14" s="215" t="n">
        <f aca="false">IF(J14&lt;&gt;0,(P14*60)+(O14)+(L14/100)," ")</f>
        <v>600</v>
      </c>
      <c r="T14" s="151" t="n">
        <f aca="false">IF(ISERROR(RANK(S14,$S$9:$S$38,1)),0,RANK(S14,$S$9:$S$38,1))</f>
        <v>10</v>
      </c>
      <c r="U14" s="213"/>
      <c r="V14" s="216"/>
      <c r="W14" s="146" t="n">
        <f aca="false">Poussins!P20</f>
        <v>0</v>
      </c>
      <c r="X14" s="146" t="n">
        <f aca="false">Poussins!Q20</f>
        <v>0</v>
      </c>
      <c r="Y14" s="146" t="n">
        <f aca="false">Poussins!R20</f>
        <v>0</v>
      </c>
      <c r="Z14" s="215" t="str">
        <f aca="false">IF((W14*60)+(X14)+(Y14/100)&gt;0,(W14*60)+(X14)+(Y14/100),"")</f>
        <v/>
      </c>
      <c r="AA14" s="217" t="n">
        <f aca="false">IF(ISERROR(RANK(Z14,$Z$9:$Z$38,1)),0,RANK(Z14,$Z$9:$Z$38,1))</f>
        <v>0</v>
      </c>
      <c r="AB14" s="218"/>
      <c r="AC14" s="146" t="str">
        <f aca="false">Poussins!V20</f>
        <v>10</v>
      </c>
      <c r="AD14" s="146" t="n">
        <f aca="false">Poussins!W20</f>
        <v>0</v>
      </c>
      <c r="AE14" s="215" t="n">
        <f aca="false">IF(AC14&lt;&gt;0,(AC14+(AD14/100))," ")</f>
        <v>10</v>
      </c>
      <c r="AF14" s="151" t="n">
        <f aca="false">IF(ISERROR(RANK(AE14,$AE$9:$AE$38,1)),0,RANK(AE14,$AE$9:$AE$38,1))</f>
        <v>10</v>
      </c>
      <c r="AG14" s="218"/>
      <c r="AH14" s="219"/>
      <c r="AI14" s="243" t="n">
        <f aca="false">Poussins!AA20</f>
        <v>0</v>
      </c>
      <c r="AJ14" s="220"/>
      <c r="AK14" s="221" t="n">
        <f aca="false">IF($J$8&gt;0,T14,1)</f>
        <v>10</v>
      </c>
      <c r="AL14" s="222" t="n">
        <f aca="false">IF($J$8&gt;0,T14*1.001,1)</f>
        <v>10.01</v>
      </c>
      <c r="AM14" s="221" t="n">
        <f aca="false">IF($W$8&gt;0,AA14,1)</f>
        <v>1</v>
      </c>
      <c r="AN14" s="222" t="n">
        <f aca="false">IF($W$8&gt;0,AA14*1.001,1)</f>
        <v>1</v>
      </c>
      <c r="AO14" s="223" t="n">
        <f aca="false">IF($AC$8&gt;0,AF14,1)</f>
        <v>10</v>
      </c>
      <c r="AP14" s="223" t="n">
        <f aca="false">IF($AI$8&gt;0,AI14,1)</f>
        <v>1</v>
      </c>
      <c r="AQ14" s="224" t="n">
        <f aca="false">IF((AK14*AM14*AO14*AP14)=0," ",(AK14+AM14+AO14+AP14))</f>
        <v>22</v>
      </c>
      <c r="AR14" s="222" t="n">
        <f aca="false">IF((AL14*AN14*AO14*AP14)=0," ",(AL14+AN14+AO14+AP14))</f>
        <v>22.01</v>
      </c>
      <c r="AS14" s="225"/>
      <c r="AT14" s="150"/>
      <c r="AU14" s="151" t="n">
        <f aca="false">IF(ISERROR(RANK(AQ14,AQ$9:$AQ$38,1)),"",RANK(AQ14,$AQ$9:$AQ$38,1))</f>
        <v>10</v>
      </c>
      <c r="AV14" s="151" t="n">
        <f aca="false">IF(ISERROR(RANK(AR14,$AR$9:AR$38,1)),"",RANK(AR14,$AR$9:$AR$38,1))</f>
        <v>10</v>
      </c>
      <c r="AW14" s="226"/>
    </row>
    <row r="15" customFormat="false" ht="15" hidden="false" customHeight="false" outlineLevel="0" collapsed="false">
      <c r="A15" s="121" t="n">
        <f aca="false">Poussins!A21</f>
        <v>47</v>
      </c>
      <c r="B15" s="153" t="n">
        <f aca="false">Poussins!B21</f>
        <v>891943</v>
      </c>
      <c r="C15" s="211" t="str">
        <f aca="false">Poussins!C21</f>
        <v>JANIN</v>
      </c>
      <c r="D15" s="138" t="str">
        <f aca="false">Poussins!D21</f>
        <v>Marius</v>
      </c>
      <c r="E15" s="139" t="str">
        <f aca="false">Poussins!E21</f>
        <v>Ecuisses VSP</v>
      </c>
      <c r="F15" s="212" t="str">
        <f aca="false">Poussins!F21</f>
        <v>(2)-Pous</v>
      </c>
      <c r="G15" s="213"/>
      <c r="H15" s="142" t="n">
        <f aca="false">Poussins!H21</f>
        <v>0</v>
      </c>
      <c r="I15" s="214" t="n">
        <f aca="false">5*H15</f>
        <v>0</v>
      </c>
      <c r="J15" s="146" t="str">
        <f aca="false">Poussins!I21</f>
        <v>4</v>
      </c>
      <c r="K15" s="146" t="n">
        <f aca="false">Poussins!J21</f>
        <v>0</v>
      </c>
      <c r="L15" s="146" t="n">
        <f aca="false">Poussins!K21</f>
        <v>0</v>
      </c>
      <c r="M15" s="214" t="n">
        <f aca="false">K15+I15</f>
        <v>0</v>
      </c>
      <c r="N15" s="215" t="str">
        <f aca="false">LEFT((M15/60),1)</f>
        <v>0</v>
      </c>
      <c r="O15" s="215" t="n">
        <f aca="false">M15-(N15*60)</f>
        <v>0</v>
      </c>
      <c r="P15" s="215" t="n">
        <f aca="false">J15+N15</f>
        <v>4</v>
      </c>
      <c r="Q15" s="214" t="n">
        <f aca="false">L15+0</f>
        <v>0</v>
      </c>
      <c r="R15" s="138" t="str">
        <f aca="false">IF(J15&lt;&gt;0,CONCATENATE(IF(P15&gt;9,P15,CONCATENATE(0,P15)),":",IF(O15&gt;9,O15,CONCATENATE(0,O15)),":",IF(Q15&gt;9,Q15,CONCATENATE(0,Q15))," "))</f>
        <v>04:00:00 </v>
      </c>
      <c r="S15" s="215" t="n">
        <f aca="false">IF(J15&lt;&gt;0,(P15*60)+(O15)+(L15/100)," ")</f>
        <v>240</v>
      </c>
      <c r="T15" s="151" t="n">
        <f aca="false">IF(ISERROR(RANK(S15,$S$9:$S$38,1)),0,RANK(S15,$S$9:$S$38,1))</f>
        <v>4</v>
      </c>
      <c r="U15" s="213"/>
      <c r="V15" s="216"/>
      <c r="W15" s="146" t="n">
        <f aca="false">Poussins!P21</f>
        <v>0</v>
      </c>
      <c r="X15" s="146" t="n">
        <f aca="false">Poussins!Q21</f>
        <v>0</v>
      </c>
      <c r="Y15" s="146" t="n">
        <f aca="false">Poussins!R21</f>
        <v>0</v>
      </c>
      <c r="Z15" s="215" t="str">
        <f aca="false">IF((W15*60)+(X15)+(Y15/100)&gt;0,(W15*60)+(X15)+(Y15/100),"")</f>
        <v/>
      </c>
      <c r="AA15" s="217" t="n">
        <f aca="false">IF(ISERROR(RANK(Z15,$Z$9:$Z$38,1)),0,RANK(Z15,$Z$9:$Z$38,1))</f>
        <v>0</v>
      </c>
      <c r="AB15" s="218"/>
      <c r="AC15" s="146" t="str">
        <f aca="false">Poussins!V21</f>
        <v>8</v>
      </c>
      <c r="AD15" s="146" t="n">
        <f aca="false">Poussins!W21</f>
        <v>0</v>
      </c>
      <c r="AE15" s="215" t="n">
        <f aca="false">IF(AC15&lt;&gt;0,(AC15+(AD15/100))," ")</f>
        <v>8</v>
      </c>
      <c r="AF15" s="151" t="n">
        <f aca="false">IF(ISERROR(RANK(AE15,$AE$9:$AE$38,1)),0,RANK(AE15,$AE$9:$AE$38,1))</f>
        <v>8</v>
      </c>
      <c r="AG15" s="218"/>
      <c r="AH15" s="219"/>
      <c r="AI15" s="243" t="n">
        <f aca="false">Poussins!AA21</f>
        <v>0</v>
      </c>
      <c r="AJ15" s="220"/>
      <c r="AK15" s="221" t="n">
        <f aca="false">IF($J$8&gt;0,T15,1)</f>
        <v>4</v>
      </c>
      <c r="AL15" s="222" t="n">
        <f aca="false">IF($J$8&gt;0,T15*1.001,1)</f>
        <v>4.004</v>
      </c>
      <c r="AM15" s="221" t="n">
        <f aca="false">IF($W$8&gt;0,AA15,1)</f>
        <v>1</v>
      </c>
      <c r="AN15" s="222" t="n">
        <f aca="false">IF($W$8&gt;0,AA15*1.001,1)</f>
        <v>1</v>
      </c>
      <c r="AO15" s="223" t="n">
        <f aca="false">IF($AC$8&gt;0,AF15,1)</f>
        <v>8</v>
      </c>
      <c r="AP15" s="223" t="n">
        <f aca="false">IF($AI$8&gt;0,AI15,1)</f>
        <v>1</v>
      </c>
      <c r="AQ15" s="224" t="n">
        <f aca="false">IF((AK15*AM15*AO15*AP15)=0," ",(AK15+AM15+AO15+AP15))</f>
        <v>14</v>
      </c>
      <c r="AR15" s="222" t="n">
        <f aca="false">IF((AL15*AN15*AO15*AP15)=0," ",(AL15+AN15+AO15+AP15))</f>
        <v>14.004</v>
      </c>
      <c r="AS15" s="225"/>
      <c r="AT15" s="150"/>
      <c r="AU15" s="151" t="n">
        <f aca="false">IF(ISERROR(RANK(AQ15,AQ$9:$AQ$38,1)),"",RANK(AQ15,$AQ$9:$AQ$38,1))</f>
        <v>5</v>
      </c>
      <c r="AV15" s="151" t="n">
        <f aca="false">IF(ISERROR(RANK(AR15,$AR$9:AR$38,1)),"",RANK(AR15,$AR$9:$AR$38,1))</f>
        <v>5</v>
      </c>
      <c r="AW15" s="226"/>
    </row>
    <row r="16" customFormat="false" ht="15" hidden="false" customHeight="false" outlineLevel="0" collapsed="false">
      <c r="A16" s="121" t="n">
        <f aca="false">Poussins!A22</f>
        <v>48</v>
      </c>
      <c r="B16" s="153" t="n">
        <f aca="false">Poussins!B22</f>
        <v>859025</v>
      </c>
      <c r="C16" s="211" t="str">
        <f aca="false">Poussins!C22</f>
        <v>GRONFIER</v>
      </c>
      <c r="D16" s="138" t="str">
        <f aca="false">Poussins!D22</f>
        <v>Gabin</v>
      </c>
      <c r="E16" s="139" t="str">
        <f aca="false">Poussins!E22</f>
        <v>Ecuisses VSP</v>
      </c>
      <c r="F16" s="212" t="str">
        <f aca="false">Poussins!F22</f>
        <v>(2)-Pous</v>
      </c>
      <c r="G16" s="213"/>
      <c r="H16" s="142" t="n">
        <f aca="false">Poussins!H22</f>
        <v>0</v>
      </c>
      <c r="I16" s="214" t="n">
        <f aca="false">5*H16</f>
        <v>0</v>
      </c>
      <c r="J16" s="146" t="str">
        <f aca="false">Poussins!I22</f>
        <v>6</v>
      </c>
      <c r="K16" s="146" t="n">
        <f aca="false">Poussins!J22</f>
        <v>0</v>
      </c>
      <c r="L16" s="146" t="n">
        <f aca="false">Poussins!K22</f>
        <v>0</v>
      </c>
      <c r="M16" s="214" t="n">
        <f aca="false">K16+I16</f>
        <v>0</v>
      </c>
      <c r="N16" s="215" t="str">
        <f aca="false">LEFT((M16/60),1)</f>
        <v>0</v>
      </c>
      <c r="O16" s="215" t="n">
        <f aca="false">M16-(N16*60)</f>
        <v>0</v>
      </c>
      <c r="P16" s="215" t="n">
        <f aca="false">J16+N16</f>
        <v>6</v>
      </c>
      <c r="Q16" s="214" t="n">
        <f aca="false">L16+0</f>
        <v>0</v>
      </c>
      <c r="R16" s="138" t="str">
        <f aca="false">IF(J16&lt;&gt;0,CONCATENATE(IF(P16&gt;9,P16,CONCATENATE(0,P16)),":",IF(O16&gt;9,O16,CONCATENATE(0,O16)),":",IF(Q16&gt;9,Q16,CONCATENATE(0,Q16))," "))</f>
        <v>06:00:00 </v>
      </c>
      <c r="S16" s="215" t="n">
        <f aca="false">IF(J16&lt;&gt;0,(P16*60)+(O16)+(L16/100)," ")</f>
        <v>360</v>
      </c>
      <c r="T16" s="151" t="n">
        <f aca="false">IF(ISERROR(RANK(S16,$S$9:$S$38,1)),0,RANK(S16,$S$9:$S$38,1))</f>
        <v>6</v>
      </c>
      <c r="U16" s="213"/>
      <c r="V16" s="216"/>
      <c r="W16" s="146" t="n">
        <f aca="false">Poussins!P22</f>
        <v>0</v>
      </c>
      <c r="X16" s="146" t="n">
        <f aca="false">Poussins!Q22</f>
        <v>0</v>
      </c>
      <c r="Y16" s="146" t="n">
        <f aca="false">Poussins!R22</f>
        <v>0</v>
      </c>
      <c r="Z16" s="215" t="str">
        <f aca="false">IF((W16*60)+(X16)+(Y16/100)&gt;0,(W16*60)+(X16)+(Y16/100),"")</f>
        <v/>
      </c>
      <c r="AA16" s="217" t="n">
        <f aca="false">IF(ISERROR(RANK(Z16,$Z$9:$Z$38,1)),0,RANK(Z16,$Z$9:$Z$38,1))</f>
        <v>0</v>
      </c>
      <c r="AB16" s="218"/>
      <c r="AC16" s="146" t="str">
        <f aca="false">Poussins!V22</f>
        <v>7</v>
      </c>
      <c r="AD16" s="146" t="n">
        <f aca="false">Poussins!W22</f>
        <v>0</v>
      </c>
      <c r="AE16" s="215" t="n">
        <f aca="false">IF(AC16&lt;&gt;0,(AC16+(AD16/100))," ")</f>
        <v>7</v>
      </c>
      <c r="AF16" s="151" t="n">
        <f aca="false">IF(ISERROR(RANK(AE16,$AE$9:$AE$38,1)),0,RANK(AE16,$AE$9:$AE$38,1))</f>
        <v>7</v>
      </c>
      <c r="AG16" s="218"/>
      <c r="AH16" s="219"/>
      <c r="AI16" s="243" t="n">
        <f aca="false">Poussins!AA22</f>
        <v>0</v>
      </c>
      <c r="AJ16" s="220"/>
      <c r="AK16" s="221" t="n">
        <f aca="false">IF($J$8&gt;0,T16,1)</f>
        <v>6</v>
      </c>
      <c r="AL16" s="222" t="n">
        <f aca="false">IF($J$8&gt;0,T16*1.001,1)</f>
        <v>6.006</v>
      </c>
      <c r="AM16" s="221" t="n">
        <f aca="false">IF($W$8&gt;0,AA16,1)</f>
        <v>1</v>
      </c>
      <c r="AN16" s="222" t="n">
        <f aca="false">IF($W$8&gt;0,AA16*1.001,1)</f>
        <v>1</v>
      </c>
      <c r="AO16" s="223" t="n">
        <f aca="false">IF($AC$8&gt;0,AF16,1)</f>
        <v>7</v>
      </c>
      <c r="AP16" s="223" t="n">
        <f aca="false">IF($AI$8&gt;0,AI16,1)</f>
        <v>1</v>
      </c>
      <c r="AQ16" s="224" t="n">
        <f aca="false">IF((AK16*AM16*AO16*AP16)=0," ",(AK16+AM16+AO16+AP16))</f>
        <v>15</v>
      </c>
      <c r="AR16" s="222" t="n">
        <f aca="false">IF((AL16*AN16*AO16*AP16)=0," ",(AL16+AN16+AO16+AP16))</f>
        <v>15.006</v>
      </c>
      <c r="AS16" s="225"/>
      <c r="AT16" s="150"/>
      <c r="AU16" s="151" t="n">
        <f aca="false">IF(ISERROR(RANK(AQ16,AQ$9:$AQ$38,1)),"",RANK(AQ16,$AQ$9:$AQ$38,1))</f>
        <v>6</v>
      </c>
      <c r="AV16" s="151" t="n">
        <f aca="false">IF(ISERROR(RANK(AR16,$AR$9:AR$38,1)),"",RANK(AR16,$AR$9:$AR$38,1))</f>
        <v>6</v>
      </c>
      <c r="AW16" s="226"/>
    </row>
    <row r="17" customFormat="false" ht="15" hidden="false" customHeight="false" outlineLevel="0" collapsed="false">
      <c r="A17" s="121" t="n">
        <f aca="false">Poussins!A23</f>
        <v>49</v>
      </c>
      <c r="B17" s="153" t="n">
        <f aca="false">Poussins!B23</f>
        <v>55722817</v>
      </c>
      <c r="C17" s="211" t="str">
        <f aca="false">Poussins!C23</f>
        <v>GOURGIN</v>
      </c>
      <c r="D17" s="138" t="str">
        <f aca="false">Poussins!D23</f>
        <v>Roman</v>
      </c>
      <c r="E17" s="139" t="str">
        <f aca="false">Poussins!E23</f>
        <v>VC Charollais</v>
      </c>
      <c r="F17" s="212" t="str">
        <f aca="false">Poussins!F23</f>
        <v>(2)-Pous</v>
      </c>
      <c r="G17" s="213"/>
      <c r="H17" s="142" t="n">
        <f aca="false">Poussins!H23</f>
        <v>0</v>
      </c>
      <c r="I17" s="214" t="n">
        <f aca="false">5*H17</f>
        <v>0</v>
      </c>
      <c r="J17" s="146" t="str">
        <f aca="false">Poussins!I23</f>
        <v>1</v>
      </c>
      <c r="K17" s="146" t="n">
        <f aca="false">Poussins!J23</f>
        <v>0</v>
      </c>
      <c r="L17" s="146" t="n">
        <f aca="false">Poussins!K23</f>
        <v>0</v>
      </c>
      <c r="M17" s="214" t="n">
        <f aca="false">K17+I17</f>
        <v>0</v>
      </c>
      <c r="N17" s="215" t="str">
        <f aca="false">LEFT((M17/60),1)</f>
        <v>0</v>
      </c>
      <c r="O17" s="215" t="n">
        <f aca="false">M17-(N17*60)</f>
        <v>0</v>
      </c>
      <c r="P17" s="215" t="n">
        <f aca="false">J17+N17</f>
        <v>1</v>
      </c>
      <c r="Q17" s="214" t="n">
        <f aca="false">L17+0</f>
        <v>0</v>
      </c>
      <c r="R17" s="138" t="str">
        <f aca="false">IF(J17&lt;&gt;0,CONCATENATE(IF(P17&gt;9,P17,CONCATENATE(0,P17)),":",IF(O17&gt;9,O17,CONCATENATE(0,O17)),":",IF(Q17&gt;9,Q17,CONCATENATE(0,Q17))," "))</f>
        <v>01:00:00 </v>
      </c>
      <c r="S17" s="215" t="n">
        <f aca="false">IF(J17&lt;&gt;0,(P17*60)+(O17)+(L17/100)," ")</f>
        <v>60</v>
      </c>
      <c r="T17" s="151" t="n">
        <f aca="false">IF(ISERROR(RANK(S17,$S$9:$S$38,1)),0,RANK(S17,$S$9:$S$38,1))</f>
        <v>1</v>
      </c>
      <c r="U17" s="213"/>
      <c r="V17" s="216"/>
      <c r="W17" s="146" t="n">
        <f aca="false">Poussins!P23</f>
        <v>0</v>
      </c>
      <c r="X17" s="146" t="n">
        <f aca="false">Poussins!Q23</f>
        <v>0</v>
      </c>
      <c r="Y17" s="146" t="n">
        <f aca="false">Poussins!R23</f>
        <v>0</v>
      </c>
      <c r="Z17" s="215" t="str">
        <f aca="false">IF((W17*60)+(X17)+(Y17/100)&gt;0,(W17*60)+(X17)+(Y17/100),"")</f>
        <v/>
      </c>
      <c r="AA17" s="217" t="n">
        <f aca="false">IF(ISERROR(RANK(Z17,$Z$9:$Z$38,1)),0,RANK(Z17,$Z$9:$Z$38,1))</f>
        <v>0</v>
      </c>
      <c r="AB17" s="218"/>
      <c r="AC17" s="146" t="str">
        <f aca="false">Poussins!V23</f>
        <v>2</v>
      </c>
      <c r="AD17" s="146" t="n">
        <f aca="false">Poussins!W23</f>
        <v>0</v>
      </c>
      <c r="AE17" s="215" t="n">
        <f aca="false">IF(AC17&lt;&gt;0,(AC17+(AD17/100))," ")</f>
        <v>2</v>
      </c>
      <c r="AF17" s="151" t="n">
        <f aca="false">IF(ISERROR(RANK(AE17,$AE$9:$AE$38,1)),0,RANK(AE17,$AE$9:$AE$38,1))</f>
        <v>2</v>
      </c>
      <c r="AG17" s="218"/>
      <c r="AH17" s="219"/>
      <c r="AI17" s="243" t="n">
        <f aca="false">Poussins!AA23</f>
        <v>0</v>
      </c>
      <c r="AJ17" s="220"/>
      <c r="AK17" s="221" t="n">
        <f aca="false">IF($J$8&gt;0,T17,1)</f>
        <v>1</v>
      </c>
      <c r="AL17" s="222" t="n">
        <f aca="false">IF($J$8&gt;0,T17*1.001,1)</f>
        <v>1.001</v>
      </c>
      <c r="AM17" s="221" t="n">
        <f aca="false">IF($W$8&gt;0,AA17,1)</f>
        <v>1</v>
      </c>
      <c r="AN17" s="222" t="n">
        <f aca="false">IF($W$8&gt;0,AA17*1.001,1)</f>
        <v>1</v>
      </c>
      <c r="AO17" s="223" t="n">
        <f aca="false">IF($AC$8&gt;0,AF17,1)</f>
        <v>2</v>
      </c>
      <c r="AP17" s="223" t="n">
        <f aca="false">IF($AI$8&gt;0,AI17,1)</f>
        <v>1</v>
      </c>
      <c r="AQ17" s="224" t="n">
        <f aca="false">IF((AK17*AM17*AO17*AP17)=0," ",(AK17+AM17+AO17+AP17))</f>
        <v>5</v>
      </c>
      <c r="AR17" s="222" t="n">
        <f aca="false">IF((AL17*AN17*AO17*AP17)=0," ",(AL17+AN17+AO17+AP17))</f>
        <v>5.001</v>
      </c>
      <c r="AS17" s="225"/>
      <c r="AT17" s="150"/>
      <c r="AU17" s="151" t="n">
        <f aca="false">IF(ISERROR(RANK(AQ17,AQ$9:$AQ$38,1)),"",RANK(AQ17,$AQ$9:$AQ$38,1))</f>
        <v>1</v>
      </c>
      <c r="AV17" s="151" t="n">
        <f aca="false">IF(ISERROR(RANK(AR17,$AR$9:AR$38,1)),"",RANK(AR17,$AR$9:$AR$38,1))</f>
        <v>1</v>
      </c>
      <c r="AW17" s="226"/>
    </row>
    <row r="18" customFormat="false" ht="15" hidden="false" customHeight="false" outlineLevel="0" collapsed="false">
      <c r="A18" s="121" t="n">
        <f aca="false">Poussins!A24</f>
        <v>50</v>
      </c>
      <c r="B18" s="153" t="n">
        <f aca="false">Poussins!B24</f>
        <v>888295</v>
      </c>
      <c r="C18" s="211" t="str">
        <f aca="false">Poussins!C24</f>
        <v>DAUVILLAIRE</v>
      </c>
      <c r="D18" s="138" t="str">
        <f aca="false">Poussins!D24</f>
        <v>Antoine</v>
      </c>
      <c r="E18" s="139" t="str">
        <f aca="false">Poussins!E24</f>
        <v>VC Montcellien</v>
      </c>
      <c r="F18" s="212" t="str">
        <f aca="false">Poussins!F24</f>
        <v>(2)-Pous</v>
      </c>
      <c r="G18" s="213"/>
      <c r="H18" s="142" t="n">
        <f aca="false">Poussins!H24</f>
        <v>0</v>
      </c>
      <c r="I18" s="214" t="n">
        <f aca="false">5*H18</f>
        <v>0</v>
      </c>
      <c r="J18" s="146" t="str">
        <f aca="false">Poussins!I24</f>
        <v>7</v>
      </c>
      <c r="K18" s="146" t="n">
        <f aca="false">Poussins!J24</f>
        <v>0</v>
      </c>
      <c r="L18" s="146" t="n">
        <f aca="false">Poussins!K24</f>
        <v>0</v>
      </c>
      <c r="M18" s="214" t="n">
        <f aca="false">K18+I18</f>
        <v>0</v>
      </c>
      <c r="N18" s="215" t="str">
        <f aca="false">LEFT((M18/60),1)</f>
        <v>0</v>
      </c>
      <c r="O18" s="215" t="n">
        <f aca="false">M18-(N18*60)</f>
        <v>0</v>
      </c>
      <c r="P18" s="215" t="n">
        <f aca="false">J18+N18</f>
        <v>7</v>
      </c>
      <c r="Q18" s="214" t="n">
        <f aca="false">L18+0</f>
        <v>0</v>
      </c>
      <c r="R18" s="138" t="str">
        <f aca="false">IF(J18&lt;&gt;0,CONCATENATE(IF(P18&gt;9,P18,CONCATENATE(0,P18)),":",IF(O18&gt;9,O18,CONCATENATE(0,O18)),":",IF(Q18&gt;9,Q18,CONCATENATE(0,Q18))," "))</f>
        <v>07:00:00 </v>
      </c>
      <c r="S18" s="215" t="n">
        <f aca="false">IF(J18&lt;&gt;0,(P18*60)+(O18)+(L18/100)," ")</f>
        <v>420</v>
      </c>
      <c r="T18" s="151" t="n">
        <f aca="false">IF(ISERROR(RANK(S18,$S$9:$S$38,1)),0,RANK(S18,$S$9:$S$38,1))</f>
        <v>7</v>
      </c>
      <c r="U18" s="213"/>
      <c r="V18" s="216"/>
      <c r="W18" s="146" t="n">
        <f aca="false">Poussins!P24</f>
        <v>0</v>
      </c>
      <c r="X18" s="146" t="n">
        <f aca="false">Poussins!Q24</f>
        <v>0</v>
      </c>
      <c r="Y18" s="146" t="n">
        <f aca="false">Poussins!R24</f>
        <v>0</v>
      </c>
      <c r="Z18" s="215" t="str">
        <f aca="false">IF((W18*60)+(X18)+(Y18/100)&gt;0,(W18*60)+(X18)+(Y18/100),"")</f>
        <v/>
      </c>
      <c r="AA18" s="217" t="n">
        <f aca="false">IF(ISERROR(RANK(Z18,$Z$9:$Z$38,1)),0,RANK(Z18,$Z$9:$Z$38,1))</f>
        <v>0</v>
      </c>
      <c r="AB18" s="218"/>
      <c r="AC18" s="146" t="str">
        <f aca="false">Poussins!V24</f>
        <v>6</v>
      </c>
      <c r="AD18" s="146" t="n">
        <f aca="false">Poussins!W24</f>
        <v>0</v>
      </c>
      <c r="AE18" s="215" t="n">
        <f aca="false">IF(AC18&lt;&gt;0,(AC18+(AD18/100))," ")</f>
        <v>6</v>
      </c>
      <c r="AF18" s="151" t="n">
        <f aca="false">IF(ISERROR(RANK(AE18,$AE$9:$AE$38,1)),0,RANK(AE18,$AE$9:$AE$38,1))</f>
        <v>6</v>
      </c>
      <c r="AG18" s="218"/>
      <c r="AH18" s="219"/>
      <c r="AI18" s="243" t="n">
        <f aca="false">Poussins!AA24</f>
        <v>0</v>
      </c>
      <c r="AJ18" s="220"/>
      <c r="AK18" s="221" t="n">
        <f aca="false">IF($J$8&gt;0,T18,1)</f>
        <v>7</v>
      </c>
      <c r="AL18" s="222" t="n">
        <f aca="false">IF($J$8&gt;0,T18*1.001,1)</f>
        <v>7.007</v>
      </c>
      <c r="AM18" s="221" t="n">
        <f aca="false">IF($W$8&gt;0,AA18,1)</f>
        <v>1</v>
      </c>
      <c r="AN18" s="222" t="n">
        <f aca="false">IF($W$8&gt;0,AA18*1.001,1)</f>
        <v>1</v>
      </c>
      <c r="AO18" s="223" t="n">
        <f aca="false">IF($AC$8&gt;0,AF18,1)</f>
        <v>6</v>
      </c>
      <c r="AP18" s="223" t="n">
        <f aca="false">IF($AI$8&gt;0,AI18,1)</f>
        <v>1</v>
      </c>
      <c r="AQ18" s="224" t="n">
        <f aca="false">IF((AK18*AM18*AO18*AP18)=0," ",(AK18+AM18+AO18+AP18))</f>
        <v>15</v>
      </c>
      <c r="AR18" s="222" t="n">
        <f aca="false">IF((AL18*AN18*AO18*AP18)=0," ",(AL18+AN18+AO18+AP18))</f>
        <v>15.007</v>
      </c>
      <c r="AS18" s="225"/>
      <c r="AT18" s="150"/>
      <c r="AU18" s="151" t="n">
        <f aca="false">IF(ISERROR(RANK(AQ18,AQ$9:$AQ$38,1)),"",RANK(AQ18,$AQ$9:$AQ$38,1))</f>
        <v>6</v>
      </c>
      <c r="AV18" s="151" t="n">
        <f aca="false">IF(ISERROR(RANK(AR18,$AR$9:AR$38,1)),"",RANK(AR18,$AR$9:$AR$38,1))</f>
        <v>7</v>
      </c>
      <c r="AW18" s="226"/>
    </row>
    <row r="19" customFormat="false" ht="15" hidden="false" customHeight="false" outlineLevel="0" collapsed="false">
      <c r="A19" s="121" t="n">
        <f aca="false">Poussins!A25</f>
        <v>51</v>
      </c>
      <c r="B19" s="153" t="n">
        <f aca="false">Poussins!B25</f>
        <v>892621</v>
      </c>
      <c r="C19" s="211" t="str">
        <f aca="false">Poussins!C25</f>
        <v>COULON</v>
      </c>
      <c r="D19" s="138" t="str">
        <f aca="false">Poussins!D25</f>
        <v>Baptiste</v>
      </c>
      <c r="E19" s="139" t="str">
        <f aca="false">Poussins!E25</f>
        <v>Ecuisses VSP</v>
      </c>
      <c r="F19" s="212" t="str">
        <f aca="false">Poussins!F25</f>
        <v>(2)-Pous</v>
      </c>
      <c r="G19" s="213"/>
      <c r="H19" s="142" t="n">
        <f aca="false">Poussins!H25</f>
        <v>0</v>
      </c>
      <c r="I19" s="214" t="n">
        <f aca="false">5*H19</f>
        <v>0</v>
      </c>
      <c r="J19" s="146" t="str">
        <f aca="false">Poussins!I25</f>
        <v>8</v>
      </c>
      <c r="K19" s="146" t="n">
        <f aca="false">Poussins!J25</f>
        <v>0</v>
      </c>
      <c r="L19" s="146" t="n">
        <f aca="false">Poussins!K25</f>
        <v>0</v>
      </c>
      <c r="M19" s="214" t="n">
        <f aca="false">K19+I19</f>
        <v>0</v>
      </c>
      <c r="N19" s="215" t="str">
        <f aca="false">LEFT((M19/60),1)</f>
        <v>0</v>
      </c>
      <c r="O19" s="215" t="n">
        <f aca="false">M19-(N19*60)</f>
        <v>0</v>
      </c>
      <c r="P19" s="215" t="n">
        <f aca="false">J19+N19</f>
        <v>8</v>
      </c>
      <c r="Q19" s="214" t="n">
        <f aca="false">L19+0</f>
        <v>0</v>
      </c>
      <c r="R19" s="138" t="str">
        <f aca="false">IF(J19&lt;&gt;0,CONCATENATE(IF(P19&gt;9,P19,CONCATENATE(0,P19)),":",IF(O19&gt;9,O19,CONCATENATE(0,O19)),":",IF(Q19&gt;9,Q19,CONCATENATE(0,Q19))," "))</f>
        <v>08:00:00 </v>
      </c>
      <c r="S19" s="215" t="n">
        <f aca="false">IF(J19&lt;&gt;0,(P19*60)+(O19)+(L19/100)," ")</f>
        <v>480</v>
      </c>
      <c r="T19" s="151" t="n">
        <f aca="false">IF(ISERROR(RANK(S19,$S$9:$S$38,1)),0,RANK(S19,$S$9:$S$38,1))</f>
        <v>8</v>
      </c>
      <c r="U19" s="213"/>
      <c r="V19" s="216"/>
      <c r="W19" s="146" t="n">
        <f aca="false">Poussins!P25</f>
        <v>0</v>
      </c>
      <c r="X19" s="146" t="n">
        <f aca="false">Poussins!Q25</f>
        <v>0</v>
      </c>
      <c r="Y19" s="146" t="n">
        <f aca="false">Poussins!R25</f>
        <v>0</v>
      </c>
      <c r="Z19" s="215" t="str">
        <f aca="false">IF((W19*60)+(X19)+(Y19/100)&gt;0,(W19*60)+(X19)+(Y19/100),"")</f>
        <v/>
      </c>
      <c r="AA19" s="217" t="n">
        <f aca="false">IF(ISERROR(RANK(Z19,$Z$9:$Z$38,1)),0,RANK(Z19,$Z$9:$Z$38,1))</f>
        <v>0</v>
      </c>
      <c r="AB19" s="218"/>
      <c r="AC19" s="146" t="str">
        <f aca="false">Poussins!V25</f>
        <v>11</v>
      </c>
      <c r="AD19" s="146" t="n">
        <f aca="false">Poussins!W25</f>
        <v>0</v>
      </c>
      <c r="AE19" s="215" t="n">
        <f aca="false">IF(AC19&lt;&gt;0,(AC19+(AD19/100))," ")</f>
        <v>11</v>
      </c>
      <c r="AF19" s="151" t="n">
        <f aca="false">IF(ISERROR(RANK(AE19,$AE$9:$AE$38,1)),0,RANK(AE19,$AE$9:$AE$38,1))</f>
        <v>11</v>
      </c>
      <c r="AG19" s="218"/>
      <c r="AH19" s="219"/>
      <c r="AI19" s="243" t="n">
        <f aca="false">Poussins!AA25</f>
        <v>0</v>
      </c>
      <c r="AJ19" s="220"/>
      <c r="AK19" s="221" t="n">
        <f aca="false">IF($J$8&gt;0,T19,1)</f>
        <v>8</v>
      </c>
      <c r="AL19" s="222" t="n">
        <f aca="false">IF($J$8&gt;0,T19*1.001,1)</f>
        <v>8.008</v>
      </c>
      <c r="AM19" s="221" t="n">
        <f aca="false">IF($W$8&gt;0,AA19,1)</f>
        <v>1</v>
      </c>
      <c r="AN19" s="222" t="n">
        <f aca="false">IF($W$8&gt;0,AA19*1.001,1)</f>
        <v>1</v>
      </c>
      <c r="AO19" s="223" t="n">
        <f aca="false">IF($AC$8&gt;0,AF19,1)</f>
        <v>11</v>
      </c>
      <c r="AP19" s="223" t="n">
        <f aca="false">IF($AI$8&gt;0,AI19,1)</f>
        <v>1</v>
      </c>
      <c r="AQ19" s="224" t="n">
        <f aca="false">IF((AK19*AM19*AO19*AP19)=0," ",(AK19+AM19+AO19+AP19))</f>
        <v>21</v>
      </c>
      <c r="AR19" s="222" t="n">
        <f aca="false">IF((AL19*AN19*AO19*AP19)=0," ",(AL19+AN19+AO19+AP19))</f>
        <v>21.008</v>
      </c>
      <c r="AS19" s="225"/>
      <c r="AT19" s="150"/>
      <c r="AU19" s="151" t="n">
        <f aca="false">IF(ISERROR(RANK(AQ19,AQ$9:$AQ$38,1)),"",RANK(AQ19,$AQ$9:$AQ$38,1))</f>
        <v>9</v>
      </c>
      <c r="AV19" s="151" t="n">
        <f aca="false">IF(ISERROR(RANK(AR19,$AR$9:AR$38,1)),"",RANK(AR19,$AR$9:$AR$38,1))</f>
        <v>9</v>
      </c>
      <c r="AW19" s="226"/>
    </row>
    <row r="20" customFormat="false" ht="15" hidden="false" customHeight="false" outlineLevel="0" collapsed="false">
      <c r="A20" s="121" t="n">
        <f aca="false">Poussins!A26</f>
        <v>52</v>
      </c>
      <c r="B20" s="153" t="str">
        <f aca="false">Poussins!B26</f>
        <v>55790815</v>
      </c>
      <c r="C20" s="211" t="str">
        <f aca="false">Poussins!C26</f>
        <v>BOSC</v>
      </c>
      <c r="D20" s="138" t="str">
        <f aca="false">Poussins!D26</f>
        <v>Emma</v>
      </c>
      <c r="E20" s="139" t="str">
        <f aca="false">Poussins!E26</f>
        <v>Granges Grupetto</v>
      </c>
      <c r="F20" s="212" t="str">
        <f aca="false">Poussins!F26</f>
        <v>(2)-Pous</v>
      </c>
      <c r="G20" s="213"/>
      <c r="H20" s="142" t="n">
        <f aca="false">Poussins!H26</f>
        <v>0</v>
      </c>
      <c r="I20" s="214" t="n">
        <f aca="false">5*H20</f>
        <v>0</v>
      </c>
      <c r="J20" s="146" t="n">
        <f aca="false">Poussins!I26</f>
        <v>0</v>
      </c>
      <c r="K20" s="146" t="n">
        <f aca="false">Poussins!J26</f>
        <v>0</v>
      </c>
      <c r="L20" s="146" t="n">
        <f aca="false">Poussins!K26</f>
        <v>0</v>
      </c>
      <c r="M20" s="214" t="n">
        <f aca="false">K20+I20</f>
        <v>0</v>
      </c>
      <c r="N20" s="215" t="str">
        <f aca="false">LEFT((M20/60),1)</f>
        <v>0</v>
      </c>
      <c r="O20" s="215" t="n">
        <f aca="false">M20-(N20*60)</f>
        <v>0</v>
      </c>
      <c r="P20" s="215" t="n">
        <f aca="false">J20+N20</f>
        <v>0</v>
      </c>
      <c r="Q20" s="214" t="n">
        <f aca="false">L20+0</f>
        <v>0</v>
      </c>
      <c r="R20" s="138" t="n">
        <f aca="false">IF(J20&lt;&gt;0,CONCATENATE(IF(P20&gt;9,P20,CONCATENATE(0,P20)),":",IF(O20&gt;9,O20,CONCATENATE(0,O20)),":",IF(Q20&gt;9,Q20,CONCATENATE(0,Q20))," "))</f>
        <v>0</v>
      </c>
      <c r="S20" s="215" t="str">
        <f aca="false">IF(J20&lt;&gt;0,(P20*60)+(O20)+(L20/100)," ")</f>
        <v> </v>
      </c>
      <c r="T20" s="151" t="n">
        <f aca="false">IF(ISERROR(RANK(S20,$S$9:$S$38,1)),0,RANK(S20,$S$9:$S$38,1))</f>
        <v>0</v>
      </c>
      <c r="U20" s="213"/>
      <c r="V20" s="216"/>
      <c r="W20" s="146" t="n">
        <f aca="false">Poussins!P26</f>
        <v>0</v>
      </c>
      <c r="X20" s="146" t="n">
        <f aca="false">Poussins!Q26</f>
        <v>0</v>
      </c>
      <c r="Y20" s="146" t="n">
        <f aca="false">Poussins!R26</f>
        <v>0</v>
      </c>
      <c r="Z20" s="215" t="str">
        <f aca="false">IF((W20*60)+(X20)+(Y20/100)&gt;0,(W20*60)+(X20)+(Y20/100),"")</f>
        <v/>
      </c>
      <c r="AA20" s="217" t="n">
        <f aca="false">IF(ISERROR(RANK(Z20,$Z$9:$Z$38,1)),0,RANK(Z20,$Z$9:$Z$38,1))</f>
        <v>0</v>
      </c>
      <c r="AB20" s="218"/>
      <c r="AC20" s="146" t="str">
        <f aca="false">Poussins!V26</f>
        <v>9</v>
      </c>
      <c r="AD20" s="146" t="n">
        <f aca="false">Poussins!W26</f>
        <v>0</v>
      </c>
      <c r="AE20" s="215" t="n">
        <f aca="false">IF(AC20&lt;&gt;0,(AC20+(AD20/100))," ")</f>
        <v>9</v>
      </c>
      <c r="AF20" s="151" t="n">
        <f aca="false">IF(ISERROR(RANK(AE20,$AE$9:$AE$38,1)),0,RANK(AE20,$AE$9:$AE$38,1))</f>
        <v>9</v>
      </c>
      <c r="AG20" s="218"/>
      <c r="AH20" s="219"/>
      <c r="AI20" s="243" t="n">
        <f aca="false">Poussins!AA26</f>
        <v>0</v>
      </c>
      <c r="AJ20" s="220"/>
      <c r="AK20" s="221" t="n">
        <f aca="false">IF($J$8&gt;0,T20,1)</f>
        <v>0</v>
      </c>
      <c r="AL20" s="222" t="n">
        <f aca="false">IF($J$8&gt;0,T20*1.001,1)</f>
        <v>0</v>
      </c>
      <c r="AM20" s="221" t="n">
        <f aca="false">IF($W$8&gt;0,AA20,1)</f>
        <v>1</v>
      </c>
      <c r="AN20" s="222" t="n">
        <f aca="false">IF($W$8&gt;0,AA20*1.001,1)</f>
        <v>1</v>
      </c>
      <c r="AO20" s="223" t="n">
        <f aca="false">IF($AC$8&gt;0,AF20,1)</f>
        <v>9</v>
      </c>
      <c r="AP20" s="223" t="n">
        <f aca="false">IF($AI$8&gt;0,AI20,1)</f>
        <v>1</v>
      </c>
      <c r="AQ20" s="224" t="str">
        <f aca="false">IF((AK20*AM20*AO20*AP20)=0," ",(AK20+AM20+AO20+AP20))</f>
        <v> </v>
      </c>
      <c r="AR20" s="222" t="str">
        <f aca="false">IF((AL20*AN20*AO20*AP20)=0," ",(AL20+AN20+AO20+AP20))</f>
        <v> </v>
      </c>
      <c r="AS20" s="225"/>
      <c r="AT20" s="150"/>
      <c r="AU20" s="151" t="str">
        <f aca="false">IF(ISERROR(RANK(AQ20,AQ$9:$AQ$38,1)),"",RANK(AQ20,$AQ$9:$AQ$38,1))</f>
        <v/>
      </c>
      <c r="AV20" s="151" t="str">
        <f aca="false">IF(ISERROR(RANK(AR20,$AR$9:AR$38,1)),"",RANK(AR20,$AR$9:$AR$38,1))</f>
        <v/>
      </c>
      <c r="AW20" s="226"/>
    </row>
    <row r="21" customFormat="false" ht="15" hidden="false" customHeight="false" outlineLevel="0" collapsed="false">
      <c r="A21" s="121" t="n">
        <f aca="false">Poussins!A27</f>
        <v>53</v>
      </c>
      <c r="B21" s="153" t="str">
        <f aca="false">Poussins!B27</f>
        <v>Non Classé</v>
      </c>
      <c r="C21" s="211" t="str">
        <f aca="false">Poussins!C27</f>
        <v>BOUTHIERE</v>
      </c>
      <c r="D21" s="138" t="str">
        <f aca="false">Poussins!D27</f>
        <v>Agathe</v>
      </c>
      <c r="E21" s="139" t="str">
        <f aca="false">Poussins!E27</f>
        <v>Ecuisses VSP</v>
      </c>
      <c r="F21" s="212" t="e">
        <f aca="false">Poussins!F27</f>
        <v>#N/A</v>
      </c>
      <c r="G21" s="213"/>
      <c r="H21" s="142" t="n">
        <f aca="false">Poussins!H27</f>
        <v>0</v>
      </c>
      <c r="I21" s="214" t="n">
        <f aca="false">5*H21</f>
        <v>0</v>
      </c>
      <c r="J21" s="146" t="str">
        <f aca="false">Poussins!I27</f>
        <v>11</v>
      </c>
      <c r="K21" s="146" t="n">
        <f aca="false">Poussins!J27</f>
        <v>0</v>
      </c>
      <c r="L21" s="146" t="n">
        <f aca="false">Poussins!K27</f>
        <v>0</v>
      </c>
      <c r="M21" s="214" t="n">
        <f aca="false">K21+I21</f>
        <v>0</v>
      </c>
      <c r="N21" s="215" t="str">
        <f aca="false">LEFT((M21/60),1)</f>
        <v>0</v>
      </c>
      <c r="O21" s="215" t="n">
        <f aca="false">M21-(N21*60)</f>
        <v>0</v>
      </c>
      <c r="P21" s="215" t="n">
        <f aca="false">J21+N21</f>
        <v>11</v>
      </c>
      <c r="Q21" s="214" t="n">
        <f aca="false">L21+0</f>
        <v>0</v>
      </c>
      <c r="R21" s="138" t="str">
        <f aca="false">IF(J21&lt;&gt;0,CONCATENATE(IF(P21&gt;9,P21,CONCATENATE(0,P21)),":",IF(O21&gt;9,O21,CONCATENATE(0,O21)),":",IF(Q21&gt;9,Q21,CONCATENATE(0,Q21))," "))</f>
        <v>11:00:00 </v>
      </c>
      <c r="S21" s="215" t="n">
        <f aca="false">IF(J21&lt;&gt;0,(P21*60)+(O21)+(L21/100)," ")</f>
        <v>660</v>
      </c>
      <c r="T21" s="151" t="n">
        <f aca="false">IF(ISERROR(RANK(S21,$S$9:$S$38,1)),0,RANK(S21,$S$9:$S$38,1))</f>
        <v>11</v>
      </c>
      <c r="U21" s="213"/>
      <c r="V21" s="216"/>
      <c r="W21" s="146" t="n">
        <f aca="false">Poussins!P27</f>
        <v>0</v>
      </c>
      <c r="X21" s="146" t="n">
        <f aca="false">Poussins!Q27</f>
        <v>0</v>
      </c>
      <c r="Y21" s="146" t="n">
        <f aca="false">Poussins!R27</f>
        <v>0</v>
      </c>
      <c r="Z21" s="215" t="str">
        <f aca="false">IF((W21*60)+(X21)+(Y21/100)&gt;0,(W21*60)+(X21)+(Y21/100),"")</f>
        <v/>
      </c>
      <c r="AA21" s="217" t="n">
        <f aca="false">IF(ISERROR(RANK(Z21,$Z$9:$Z$38,1)),0,RANK(Z21,$Z$9:$Z$38,1))</f>
        <v>0</v>
      </c>
      <c r="AB21" s="218"/>
      <c r="AC21" s="146" t="str">
        <f aca="false">Poussins!V27</f>
        <v>12</v>
      </c>
      <c r="AD21" s="146" t="n">
        <f aca="false">Poussins!W27</f>
        <v>0</v>
      </c>
      <c r="AE21" s="215" t="n">
        <f aca="false">IF(AC21&lt;&gt;0,(AC21+(AD21/100))," ")</f>
        <v>12</v>
      </c>
      <c r="AF21" s="151" t="n">
        <f aca="false">IF(ISERROR(RANK(AE21,$AE$9:$AE$38,1)),0,RANK(AE21,$AE$9:$AE$38,1))</f>
        <v>12</v>
      </c>
      <c r="AG21" s="218"/>
      <c r="AH21" s="219"/>
      <c r="AI21" s="243" t="n">
        <f aca="false">Poussins!AA27</f>
        <v>0</v>
      </c>
      <c r="AJ21" s="220"/>
      <c r="AK21" s="221" t="n">
        <f aca="false">IF($J$8&gt;0,T21,1)</f>
        <v>11</v>
      </c>
      <c r="AL21" s="222" t="n">
        <f aca="false">IF($J$8&gt;0,T21*1.001,1)</f>
        <v>11.011</v>
      </c>
      <c r="AM21" s="221" t="n">
        <f aca="false">IF($W$8&gt;0,AA21,1)</f>
        <v>1</v>
      </c>
      <c r="AN21" s="222" t="n">
        <f aca="false">IF($W$8&gt;0,AA21*1.001,1)</f>
        <v>1</v>
      </c>
      <c r="AO21" s="223" t="n">
        <f aca="false">IF($AC$8&gt;0,AF21,1)</f>
        <v>12</v>
      </c>
      <c r="AP21" s="223" t="n">
        <f aca="false">IF($AI$8&gt;0,AI21,1)</f>
        <v>1</v>
      </c>
      <c r="AQ21" s="224" t="n">
        <f aca="false">IF((AK21*AM21*AO21*AP21)=0," ",(AK21+AM21+AO21+AP21))</f>
        <v>25</v>
      </c>
      <c r="AR21" s="222" t="n">
        <f aca="false">IF((AL21*AN21*AO21*AP21)=0," ",(AL21+AN21+AO21+AP21))</f>
        <v>25.011</v>
      </c>
      <c r="AS21" s="225"/>
      <c r="AT21" s="150"/>
      <c r="AU21" s="151" t="n">
        <f aca="false">IF(ISERROR(RANK(AQ21,AQ$9:$AQ$38,1)),"",RANK(AQ21,$AQ$9:$AQ$38,1))</f>
        <v>12</v>
      </c>
      <c r="AV21" s="151" t="n">
        <f aca="false">IF(ISERROR(RANK(AR21,$AR$9:AR$38,1)),"",RANK(AR21,$AR$9:$AR$38,1))</f>
        <v>12</v>
      </c>
      <c r="AW21" s="226"/>
    </row>
    <row r="22" customFormat="false" ht="15" hidden="false" customHeight="false" outlineLevel="0" collapsed="false">
      <c r="A22" s="121" t="n">
        <f aca="false">Poussins!A28</f>
        <v>0</v>
      </c>
      <c r="B22" s="153" t="n">
        <f aca="false">Poussins!B28</f>
        <v>0</v>
      </c>
      <c r="C22" s="211" t="str">
        <f aca="false">Poussins!C28</f>
        <v> </v>
      </c>
      <c r="D22" s="138" t="str">
        <f aca="false">Poussins!D28</f>
        <v> </v>
      </c>
      <c r="E22" s="139" t="str">
        <f aca="false">Poussins!E28</f>
        <v> </v>
      </c>
      <c r="F22" s="212" t="str">
        <f aca="false">Poussins!F28</f>
        <v> </v>
      </c>
      <c r="G22" s="213"/>
      <c r="H22" s="142" t="n">
        <f aca="false">Poussins!H28</f>
        <v>0</v>
      </c>
      <c r="I22" s="214" t="n">
        <f aca="false">5*H22</f>
        <v>0</v>
      </c>
      <c r="J22" s="146" t="n">
        <f aca="false">Poussins!I28</f>
        <v>0</v>
      </c>
      <c r="K22" s="146" t="n">
        <f aca="false">Poussins!J28</f>
        <v>0</v>
      </c>
      <c r="L22" s="146" t="n">
        <f aca="false">Poussins!K28</f>
        <v>0</v>
      </c>
      <c r="M22" s="214" t="n">
        <f aca="false">K22+I22</f>
        <v>0</v>
      </c>
      <c r="N22" s="215" t="str">
        <f aca="false">LEFT((M22/60),1)</f>
        <v>0</v>
      </c>
      <c r="O22" s="215" t="n">
        <f aca="false">M22-(N22*60)</f>
        <v>0</v>
      </c>
      <c r="P22" s="215" t="n">
        <f aca="false">J22+N22</f>
        <v>0</v>
      </c>
      <c r="Q22" s="214" t="n">
        <f aca="false">L22+0</f>
        <v>0</v>
      </c>
      <c r="R22" s="138" t="n">
        <f aca="false">IF(J22&lt;&gt;0,CONCATENATE(IF(P22&gt;9,P22,CONCATENATE(0,P22)),":",IF(O22&gt;9,O22,CONCATENATE(0,O22)),":",IF(Q22&gt;9,Q22,CONCATENATE(0,Q22))," "))</f>
        <v>0</v>
      </c>
      <c r="S22" s="215" t="str">
        <f aca="false">IF(J22&lt;&gt;0,(P22*60)+(O22)+(L22/100)," ")</f>
        <v> </v>
      </c>
      <c r="T22" s="151" t="n">
        <f aca="false">IF(ISERROR(RANK(S22,$S$9:$S$38,1)),0,RANK(S22,$S$9:$S$38,1))</f>
        <v>0</v>
      </c>
      <c r="U22" s="213"/>
      <c r="V22" s="216"/>
      <c r="W22" s="146" t="n">
        <f aca="false">Poussins!P28</f>
        <v>0</v>
      </c>
      <c r="X22" s="146" t="n">
        <f aca="false">Poussins!Q28</f>
        <v>0</v>
      </c>
      <c r="Y22" s="146" t="n">
        <f aca="false">Poussins!R28</f>
        <v>0</v>
      </c>
      <c r="Z22" s="215" t="str">
        <f aca="false">IF((W22*60)+(X22)+(Y22/100)&gt;0,(W22*60)+(X22)+(Y22/100),"")</f>
        <v/>
      </c>
      <c r="AA22" s="217" t="n">
        <f aca="false">IF(ISERROR(RANK(Z22,$Z$9:$Z$38,1)),0,RANK(Z22,$Z$9:$Z$38,1))</f>
        <v>0</v>
      </c>
      <c r="AB22" s="218"/>
      <c r="AC22" s="146" t="n">
        <f aca="false">Poussins!V28</f>
        <v>0</v>
      </c>
      <c r="AD22" s="146" t="n">
        <f aca="false">Poussins!W28</f>
        <v>0</v>
      </c>
      <c r="AE22" s="215" t="str">
        <f aca="false">IF(AC22&lt;&gt;0,(AC22+(AD22/100))," ")</f>
        <v> </v>
      </c>
      <c r="AF22" s="151" t="n">
        <f aca="false">IF(ISERROR(RANK(AE22,$AE$9:$AE$38,1)),0,RANK(AE22,$AE$9:$AE$38,1))</f>
        <v>0</v>
      </c>
      <c r="AG22" s="218"/>
      <c r="AH22" s="219"/>
      <c r="AI22" s="243" t="n">
        <f aca="false">Poussins!AA28</f>
        <v>0</v>
      </c>
      <c r="AJ22" s="220"/>
      <c r="AK22" s="221" t="n">
        <f aca="false">IF($J$8&gt;0,T22,1)</f>
        <v>0</v>
      </c>
      <c r="AL22" s="222" t="n">
        <f aca="false">IF($J$8&gt;0,T22*1.001,1)</f>
        <v>0</v>
      </c>
      <c r="AM22" s="221" t="n">
        <f aca="false">IF($W$8&gt;0,AA22,1)</f>
        <v>1</v>
      </c>
      <c r="AN22" s="222" t="n">
        <f aca="false">IF($W$8&gt;0,AA22*1.001,1)</f>
        <v>1</v>
      </c>
      <c r="AO22" s="223" t="n">
        <f aca="false">IF($AC$8&gt;0,AF22,1)</f>
        <v>0</v>
      </c>
      <c r="AP22" s="223" t="n">
        <f aca="false">IF($AI$8&gt;0,AI22,1)</f>
        <v>1</v>
      </c>
      <c r="AQ22" s="224" t="str">
        <f aca="false">IF((AK22*AM22*AO22*AP22)=0," ",(AK22+AM22+AO22+AP22))</f>
        <v> </v>
      </c>
      <c r="AR22" s="222" t="str">
        <f aca="false">IF((AL22*AN22*AO22*AP22)=0," ",(AL22+AN22+AO22+AP22))</f>
        <v> </v>
      </c>
      <c r="AS22" s="225"/>
      <c r="AT22" s="150"/>
      <c r="AU22" s="151" t="str">
        <f aca="false">IF(ISERROR(RANK(AQ22,AQ$9:$AQ$38,1)),"",RANK(AQ22,$AQ$9:$AQ$38,1))</f>
        <v/>
      </c>
      <c r="AV22" s="151" t="str">
        <f aca="false">IF(ISERROR(RANK(AR22,$AR$9:AR$38,1)),"",RANK(AR22,$AR$9:$AR$38,1))</f>
        <v/>
      </c>
      <c r="AW22" s="226"/>
    </row>
    <row r="23" customFormat="false" ht="15" hidden="false" customHeight="false" outlineLevel="0" collapsed="false">
      <c r="A23" s="121" t="n">
        <f aca="false">Poussins!A29</f>
        <v>0</v>
      </c>
      <c r="B23" s="153" t="n">
        <f aca="false">Poussins!B29</f>
        <v>0</v>
      </c>
      <c r="C23" s="211" t="str">
        <f aca="false">Poussins!C29</f>
        <v> </v>
      </c>
      <c r="D23" s="138" t="str">
        <f aca="false">Poussins!D29</f>
        <v> </v>
      </c>
      <c r="E23" s="139" t="str">
        <f aca="false">Poussins!E29</f>
        <v> </v>
      </c>
      <c r="F23" s="212" t="str">
        <f aca="false">Poussins!F29</f>
        <v> </v>
      </c>
      <c r="G23" s="213"/>
      <c r="H23" s="142" t="n">
        <f aca="false">Poussins!H29</f>
        <v>0</v>
      </c>
      <c r="I23" s="214" t="n">
        <f aca="false">5*H23</f>
        <v>0</v>
      </c>
      <c r="J23" s="146" t="n">
        <f aca="false">Poussins!I29</f>
        <v>0</v>
      </c>
      <c r="K23" s="146" t="n">
        <f aca="false">Poussins!J29</f>
        <v>0</v>
      </c>
      <c r="L23" s="146" t="n">
        <f aca="false">Poussins!K29</f>
        <v>0</v>
      </c>
      <c r="M23" s="214" t="n">
        <f aca="false">K23+I23</f>
        <v>0</v>
      </c>
      <c r="N23" s="215" t="str">
        <f aca="false">LEFT((M23/60),1)</f>
        <v>0</v>
      </c>
      <c r="O23" s="215" t="n">
        <f aca="false">M23-(N23*60)</f>
        <v>0</v>
      </c>
      <c r="P23" s="215" t="n">
        <f aca="false">J23+N23</f>
        <v>0</v>
      </c>
      <c r="Q23" s="214" t="n">
        <f aca="false">L23+0</f>
        <v>0</v>
      </c>
      <c r="R23" s="138" t="n">
        <f aca="false">IF(J23&lt;&gt;0,CONCATENATE(IF(P23&gt;9,P23,CONCATENATE(0,P23)),":",IF(O23&gt;9,O23,CONCATENATE(0,O23)),":",IF(Q23&gt;9,Q23,CONCATENATE(0,Q23))," "))</f>
        <v>0</v>
      </c>
      <c r="S23" s="215" t="str">
        <f aca="false">IF(J23&lt;&gt;0,(P23*60)+(O23)+(L23/100)," ")</f>
        <v> </v>
      </c>
      <c r="T23" s="151" t="n">
        <f aca="false">IF(ISERROR(RANK(S23,$S$9:$S$38,1)),0,RANK(S23,$S$9:$S$38,1))</f>
        <v>0</v>
      </c>
      <c r="U23" s="213"/>
      <c r="V23" s="216"/>
      <c r="W23" s="146" t="n">
        <f aca="false">Poussins!P29</f>
        <v>0</v>
      </c>
      <c r="X23" s="146" t="n">
        <f aca="false">Poussins!Q29</f>
        <v>0</v>
      </c>
      <c r="Y23" s="146" t="n">
        <f aca="false">Poussins!R29</f>
        <v>0</v>
      </c>
      <c r="Z23" s="215" t="str">
        <f aca="false">IF((W23*60)+(X23)+(Y23/100)&gt;0,(W23*60)+(X23)+(Y23/100),"")</f>
        <v/>
      </c>
      <c r="AA23" s="217" t="n">
        <f aca="false">IF(ISERROR(RANK(Z23,$Z$9:$Z$38,1)),0,RANK(Z23,$Z$9:$Z$38,1))</f>
        <v>0</v>
      </c>
      <c r="AB23" s="218"/>
      <c r="AC23" s="146" t="n">
        <f aca="false">Poussins!V29</f>
        <v>0</v>
      </c>
      <c r="AD23" s="146" t="n">
        <f aca="false">Poussins!W29</f>
        <v>0</v>
      </c>
      <c r="AE23" s="215" t="str">
        <f aca="false">IF(AC23&lt;&gt;0,(AC23+(AD23/100))," ")</f>
        <v> </v>
      </c>
      <c r="AF23" s="151" t="n">
        <f aca="false">IF(ISERROR(RANK(AE23,$AE$9:$AE$38,1)),0,RANK(AE23,$AE$9:$AE$38,1))</f>
        <v>0</v>
      </c>
      <c r="AG23" s="218"/>
      <c r="AH23" s="219"/>
      <c r="AI23" s="243" t="n">
        <f aca="false">Poussins!AA29</f>
        <v>0</v>
      </c>
      <c r="AJ23" s="220"/>
      <c r="AK23" s="221" t="n">
        <f aca="false">IF($J$8&gt;0,T23,1)</f>
        <v>0</v>
      </c>
      <c r="AL23" s="222" t="n">
        <f aca="false">IF($J$8&gt;0,T23*1.001,1)</f>
        <v>0</v>
      </c>
      <c r="AM23" s="221" t="n">
        <f aca="false">IF($W$8&gt;0,AA23,1)</f>
        <v>1</v>
      </c>
      <c r="AN23" s="222" t="n">
        <f aca="false">IF($W$8&gt;0,AA23*1.001,1)</f>
        <v>1</v>
      </c>
      <c r="AO23" s="223" t="n">
        <f aca="false">IF($AC$8&gt;0,AF23,1)</f>
        <v>0</v>
      </c>
      <c r="AP23" s="223" t="n">
        <f aca="false">IF($AI$8&gt;0,AI23,1)</f>
        <v>1</v>
      </c>
      <c r="AQ23" s="224" t="str">
        <f aca="false">IF((AK23*AM23*AO23*AP23)=0," ",(AK23+AM23+AO23+AP23))</f>
        <v> </v>
      </c>
      <c r="AR23" s="222" t="str">
        <f aca="false">IF((AL23*AN23*AO23*AP23)=0," ",(AL23+AN23+AO23+AP23))</f>
        <v> </v>
      </c>
      <c r="AS23" s="225"/>
      <c r="AT23" s="150"/>
      <c r="AU23" s="151" t="str">
        <f aca="false">IF(ISERROR(RANK(AQ23,AQ$9:$AQ$38,1)),"",RANK(AQ23,$AQ$9:$AQ$38,1))</f>
        <v/>
      </c>
      <c r="AV23" s="151" t="str">
        <f aca="false">IF(ISERROR(RANK(AR23,$AR$9:AR$38,1)),"",RANK(AR23,$AR$9:$AR$38,1))</f>
        <v/>
      </c>
      <c r="AW23" s="102"/>
    </row>
    <row r="24" customFormat="false" ht="15" hidden="false" customHeight="false" outlineLevel="0" collapsed="false">
      <c r="A24" s="121" t="n">
        <f aca="false">Poussins!A30</f>
        <v>0</v>
      </c>
      <c r="B24" s="153" t="n">
        <f aca="false">Poussins!B30</f>
        <v>0</v>
      </c>
      <c r="C24" s="211" t="str">
        <f aca="false">Poussins!C30</f>
        <v> </v>
      </c>
      <c r="D24" s="138" t="str">
        <f aca="false">Poussins!D30</f>
        <v> </v>
      </c>
      <c r="E24" s="139" t="str">
        <f aca="false">Poussins!E30</f>
        <v> </v>
      </c>
      <c r="F24" s="212" t="str">
        <f aca="false">Poussins!F30</f>
        <v> </v>
      </c>
      <c r="G24" s="213"/>
      <c r="H24" s="142" t="n">
        <f aca="false">Poussins!H30</f>
        <v>0</v>
      </c>
      <c r="I24" s="214" t="n">
        <f aca="false">5*H24</f>
        <v>0</v>
      </c>
      <c r="J24" s="146" t="n">
        <f aca="false">Poussins!I30</f>
        <v>0</v>
      </c>
      <c r="K24" s="146" t="n">
        <f aca="false">Poussins!J30</f>
        <v>0</v>
      </c>
      <c r="L24" s="146" t="n">
        <f aca="false">Poussins!K30</f>
        <v>0</v>
      </c>
      <c r="M24" s="214" t="n">
        <f aca="false">K24+I24</f>
        <v>0</v>
      </c>
      <c r="N24" s="215" t="str">
        <f aca="false">LEFT((M24/60),1)</f>
        <v>0</v>
      </c>
      <c r="O24" s="215" t="n">
        <f aca="false">M24-(N24*60)</f>
        <v>0</v>
      </c>
      <c r="P24" s="215" t="n">
        <f aca="false">J24+N24</f>
        <v>0</v>
      </c>
      <c r="Q24" s="214" t="n">
        <f aca="false">L24+0</f>
        <v>0</v>
      </c>
      <c r="R24" s="138" t="n">
        <f aca="false">IF(J24&lt;&gt;0,CONCATENATE(IF(P24&gt;9,P24,CONCATENATE(0,P24)),":",IF(O24&gt;9,O24,CONCATENATE(0,O24)),":",IF(Q24&gt;9,Q24,CONCATENATE(0,Q24))," "))</f>
        <v>0</v>
      </c>
      <c r="S24" s="215" t="str">
        <f aca="false">IF(J24&lt;&gt;0,(P24*60)+(O24)+(L24/100)," ")</f>
        <v> </v>
      </c>
      <c r="T24" s="151" t="n">
        <f aca="false">IF(ISERROR(RANK(S24,$S$9:$S$38,1)),0,RANK(S24,$S$9:$S$38,1))</f>
        <v>0</v>
      </c>
      <c r="U24" s="213"/>
      <c r="V24" s="216"/>
      <c r="W24" s="146" t="n">
        <f aca="false">Poussins!P30</f>
        <v>0</v>
      </c>
      <c r="X24" s="146" t="n">
        <f aca="false">Poussins!Q30</f>
        <v>0</v>
      </c>
      <c r="Y24" s="146" t="n">
        <f aca="false">Poussins!R30</f>
        <v>0</v>
      </c>
      <c r="Z24" s="215" t="str">
        <f aca="false">IF((W24*60)+(X24)+(Y24/100)&gt;0,(W24*60)+(X24)+(Y24/100),"")</f>
        <v/>
      </c>
      <c r="AA24" s="217" t="n">
        <f aca="false">IF(ISERROR(RANK(Z24,$Z$9:$Z$38,1)),0,RANK(Z24,$Z$9:$Z$38,1))</f>
        <v>0</v>
      </c>
      <c r="AB24" s="218"/>
      <c r="AC24" s="146" t="n">
        <f aca="false">Poussins!V30</f>
        <v>0</v>
      </c>
      <c r="AD24" s="146" t="n">
        <f aca="false">Poussins!W30</f>
        <v>0</v>
      </c>
      <c r="AE24" s="215" t="str">
        <f aca="false">IF(AC24&lt;&gt;0,(AC24+(AD24/100))," ")</f>
        <v> </v>
      </c>
      <c r="AF24" s="151" t="n">
        <f aca="false">IF(ISERROR(RANK(AE24,$AE$9:$AE$38,1)),0,RANK(AE24,$AE$9:$AE$38,1))</f>
        <v>0</v>
      </c>
      <c r="AG24" s="218"/>
      <c r="AH24" s="219"/>
      <c r="AI24" s="243" t="n">
        <f aca="false">Poussins!AA30</f>
        <v>0</v>
      </c>
      <c r="AJ24" s="220"/>
      <c r="AK24" s="221" t="n">
        <f aca="false">IF($J$8&gt;0,T24,1)</f>
        <v>0</v>
      </c>
      <c r="AL24" s="222" t="n">
        <f aca="false">IF($J$8&gt;0,T24*1.001,1)</f>
        <v>0</v>
      </c>
      <c r="AM24" s="221" t="n">
        <f aca="false">IF($W$8&gt;0,AA24,1)</f>
        <v>1</v>
      </c>
      <c r="AN24" s="222" t="n">
        <f aca="false">IF($W$8&gt;0,AA24*1.001,1)</f>
        <v>1</v>
      </c>
      <c r="AO24" s="223" t="n">
        <f aca="false">IF($AC$8&gt;0,AF24,1)</f>
        <v>0</v>
      </c>
      <c r="AP24" s="223" t="n">
        <f aca="false">IF($AI$8&gt;0,AI24,1)</f>
        <v>1</v>
      </c>
      <c r="AQ24" s="224" t="str">
        <f aca="false">IF((AK24*AM24*AO24*AP24)=0," ",(AK24+AM24+AO24+AP24))</f>
        <v> </v>
      </c>
      <c r="AR24" s="222" t="str">
        <f aca="false">IF((AL24*AN24*AO24*AP24)=0," ",(AL24+AN24+AO24+AP24))</f>
        <v> </v>
      </c>
      <c r="AS24" s="225"/>
      <c r="AT24" s="150"/>
      <c r="AU24" s="151" t="str">
        <f aca="false">IF(ISERROR(RANK(AQ24,AQ$9:$AQ$38,1)),"",RANK(AQ24,$AQ$9:$AQ$38,1))</f>
        <v/>
      </c>
      <c r="AV24" s="151" t="str">
        <f aca="false">IF(ISERROR(RANK(AR24,$AR$9:AR$38,1)),"",RANK(AR24,$AR$9:$AR$38,1))</f>
        <v/>
      </c>
      <c r="AW24" s="102"/>
    </row>
    <row r="25" customFormat="false" ht="15" hidden="false" customHeight="false" outlineLevel="0" collapsed="false">
      <c r="A25" s="121" t="n">
        <f aca="false">Poussins!A31</f>
        <v>0</v>
      </c>
      <c r="B25" s="153" t="n">
        <f aca="false">Poussins!B31</f>
        <v>0</v>
      </c>
      <c r="C25" s="211" t="str">
        <f aca="false">Poussins!C31</f>
        <v> </v>
      </c>
      <c r="D25" s="138" t="str">
        <f aca="false">Poussins!D31</f>
        <v> </v>
      </c>
      <c r="E25" s="139" t="str">
        <f aca="false">Poussins!E31</f>
        <v> </v>
      </c>
      <c r="F25" s="212" t="str">
        <f aca="false">Poussins!F31</f>
        <v> </v>
      </c>
      <c r="G25" s="213"/>
      <c r="H25" s="142" t="n">
        <f aca="false">Poussins!H31</f>
        <v>0</v>
      </c>
      <c r="I25" s="214" t="n">
        <f aca="false">5*H25</f>
        <v>0</v>
      </c>
      <c r="J25" s="146" t="n">
        <f aca="false">Poussins!I31</f>
        <v>0</v>
      </c>
      <c r="K25" s="146" t="n">
        <f aca="false">Poussins!J31</f>
        <v>0</v>
      </c>
      <c r="L25" s="146" t="n">
        <f aca="false">Poussins!K31</f>
        <v>0</v>
      </c>
      <c r="M25" s="214" t="n">
        <f aca="false">K25+I25</f>
        <v>0</v>
      </c>
      <c r="N25" s="215" t="str">
        <f aca="false">LEFT((M25/60),1)</f>
        <v>0</v>
      </c>
      <c r="O25" s="215" t="n">
        <f aca="false">M25-(N25*60)</f>
        <v>0</v>
      </c>
      <c r="P25" s="215" t="n">
        <f aca="false">J25+N25</f>
        <v>0</v>
      </c>
      <c r="Q25" s="214" t="n">
        <f aca="false">L25+0</f>
        <v>0</v>
      </c>
      <c r="R25" s="138" t="n">
        <f aca="false">IF(J25&lt;&gt;0,CONCATENATE(IF(P25&gt;9,P25,CONCATENATE(0,P25)),":",IF(O25&gt;9,O25,CONCATENATE(0,O25)),":",IF(Q25&gt;9,Q25,CONCATENATE(0,Q25))," "))</f>
        <v>0</v>
      </c>
      <c r="S25" s="215" t="str">
        <f aca="false">IF(J25&lt;&gt;0,(P25*60)+(O25)+(L25/100)," ")</f>
        <v> </v>
      </c>
      <c r="T25" s="151" t="n">
        <f aca="false">IF(ISERROR(RANK(S25,$S$9:$S$38,1)),0,RANK(S25,$S$9:$S$38,1))</f>
        <v>0</v>
      </c>
      <c r="U25" s="213"/>
      <c r="V25" s="216"/>
      <c r="W25" s="146" t="n">
        <f aca="false">Poussins!P31</f>
        <v>0</v>
      </c>
      <c r="X25" s="146" t="n">
        <f aca="false">Poussins!Q31</f>
        <v>0</v>
      </c>
      <c r="Y25" s="146" t="n">
        <f aca="false">Poussins!R31</f>
        <v>0</v>
      </c>
      <c r="Z25" s="215" t="str">
        <f aca="false">IF((W25*60)+(X25)+(Y25/100)&gt;0,(W25*60)+(X25)+(Y25/100),"")</f>
        <v/>
      </c>
      <c r="AA25" s="217" t="n">
        <f aca="false">IF(ISERROR(RANK(Z25,$Z$9:$Z$38,1)),0,RANK(Z25,$Z$9:$Z$38,1))</f>
        <v>0</v>
      </c>
      <c r="AB25" s="218"/>
      <c r="AC25" s="146" t="n">
        <f aca="false">Poussins!V31</f>
        <v>0</v>
      </c>
      <c r="AD25" s="146" t="n">
        <f aca="false">Poussins!W31</f>
        <v>0</v>
      </c>
      <c r="AE25" s="215" t="str">
        <f aca="false">IF(AC25&lt;&gt;0,(AC25+(AD25/100))," ")</f>
        <v> </v>
      </c>
      <c r="AF25" s="151" t="n">
        <f aca="false">IF(ISERROR(RANK(AE25,$AE$9:$AE$38,1)),0,RANK(AE25,$AE$9:$AE$38,1))</f>
        <v>0</v>
      </c>
      <c r="AG25" s="218"/>
      <c r="AH25" s="219"/>
      <c r="AI25" s="243" t="n">
        <f aca="false">Poussins!AA31</f>
        <v>0</v>
      </c>
      <c r="AJ25" s="220"/>
      <c r="AK25" s="221" t="n">
        <f aca="false">IF($J$8&gt;0,T25,1)</f>
        <v>0</v>
      </c>
      <c r="AL25" s="222" t="n">
        <f aca="false">IF($J$8&gt;0,T25*1.001,1)</f>
        <v>0</v>
      </c>
      <c r="AM25" s="221" t="n">
        <f aca="false">IF($W$8&gt;0,AA25,1)</f>
        <v>1</v>
      </c>
      <c r="AN25" s="222" t="n">
        <f aca="false">IF($W$8&gt;0,AA25*1.001,1)</f>
        <v>1</v>
      </c>
      <c r="AO25" s="223" t="n">
        <f aca="false">IF($AC$8&gt;0,AF25,1)</f>
        <v>0</v>
      </c>
      <c r="AP25" s="223" t="n">
        <f aca="false">IF($AI$8&gt;0,AI25,1)</f>
        <v>1</v>
      </c>
      <c r="AQ25" s="224" t="str">
        <f aca="false">IF((AK25*AM25*AO25*AP25)=0," ",(AK25+AM25+AO25+AP25))</f>
        <v> </v>
      </c>
      <c r="AR25" s="222" t="str">
        <f aca="false">IF((AL25*AN25*AO25*AP25)=0," ",(AL25+AN25+AO25+AP25))</f>
        <v> </v>
      </c>
      <c r="AS25" s="225"/>
      <c r="AT25" s="150"/>
      <c r="AU25" s="151" t="str">
        <f aca="false">IF(ISERROR(RANK(AQ25,AQ$9:$AQ$38,1)),"",RANK(AQ25,$AQ$9:$AQ$38,1))</f>
        <v/>
      </c>
      <c r="AV25" s="151" t="str">
        <f aca="false">IF(ISERROR(RANK(AR25,$AR$9:AR$38,1)),"",RANK(AR25,$AR$9:$AR$38,1))</f>
        <v/>
      </c>
      <c r="AW25" s="102"/>
    </row>
    <row r="26" customFormat="false" ht="15" hidden="false" customHeight="false" outlineLevel="0" collapsed="false">
      <c r="A26" s="121" t="n">
        <f aca="false">Poussins!A32</f>
        <v>0</v>
      </c>
      <c r="B26" s="153" t="n">
        <f aca="false">Poussins!B32</f>
        <v>0</v>
      </c>
      <c r="C26" s="211" t="str">
        <f aca="false">Poussins!C32</f>
        <v> </v>
      </c>
      <c r="D26" s="138" t="str">
        <f aca="false">Poussins!D32</f>
        <v> </v>
      </c>
      <c r="E26" s="139" t="str">
        <f aca="false">Poussins!E32</f>
        <v> </v>
      </c>
      <c r="F26" s="212" t="str">
        <f aca="false">Poussins!F32</f>
        <v> </v>
      </c>
      <c r="G26" s="213"/>
      <c r="H26" s="142" t="n">
        <f aca="false">Poussins!H32</f>
        <v>0</v>
      </c>
      <c r="I26" s="214" t="n">
        <f aca="false">5*H26</f>
        <v>0</v>
      </c>
      <c r="J26" s="146" t="n">
        <f aca="false">Poussins!I32</f>
        <v>0</v>
      </c>
      <c r="K26" s="146" t="n">
        <f aca="false">Poussins!J32</f>
        <v>0</v>
      </c>
      <c r="L26" s="146" t="n">
        <f aca="false">Poussins!K32</f>
        <v>0</v>
      </c>
      <c r="M26" s="214" t="n">
        <f aca="false">K26+I26</f>
        <v>0</v>
      </c>
      <c r="N26" s="215" t="str">
        <f aca="false">LEFT((M26/60),1)</f>
        <v>0</v>
      </c>
      <c r="O26" s="215" t="n">
        <f aca="false">M26-(N26*60)</f>
        <v>0</v>
      </c>
      <c r="P26" s="215" t="n">
        <f aca="false">J26+N26</f>
        <v>0</v>
      </c>
      <c r="Q26" s="214" t="n">
        <f aca="false">L26+0</f>
        <v>0</v>
      </c>
      <c r="R26" s="138" t="n">
        <f aca="false">IF(J26&lt;&gt;0,CONCATENATE(IF(P26&gt;9,P26,CONCATENATE(0,P26)),":",IF(O26&gt;9,O26,CONCATENATE(0,O26)),":",IF(Q26&gt;9,Q26,CONCATENATE(0,Q26))," "))</f>
        <v>0</v>
      </c>
      <c r="S26" s="215" t="str">
        <f aca="false">IF(J26&lt;&gt;0,(P26*60)+(O26)+(L26/100)," ")</f>
        <v> </v>
      </c>
      <c r="T26" s="151" t="n">
        <f aca="false">IF(ISERROR(RANK(S26,$S$9:$S$38,1)),0,RANK(S26,$S$9:$S$38,1))</f>
        <v>0</v>
      </c>
      <c r="U26" s="213"/>
      <c r="V26" s="216"/>
      <c r="W26" s="146" t="n">
        <f aca="false">Poussins!P32</f>
        <v>0</v>
      </c>
      <c r="X26" s="146" t="n">
        <f aca="false">Poussins!Q32</f>
        <v>0</v>
      </c>
      <c r="Y26" s="146" t="n">
        <f aca="false">Poussins!R32</f>
        <v>0</v>
      </c>
      <c r="Z26" s="215" t="str">
        <f aca="false">IF((W26*60)+(X26)+(Y26/100)&gt;0,(W26*60)+(X26)+(Y26/100),"")</f>
        <v/>
      </c>
      <c r="AA26" s="217" t="n">
        <f aca="false">IF(ISERROR(RANK(Z26,$Z$9:$Z$38,1)),0,RANK(Z26,$Z$9:$Z$38,1))</f>
        <v>0</v>
      </c>
      <c r="AB26" s="218"/>
      <c r="AC26" s="146" t="n">
        <f aca="false">Poussins!V32</f>
        <v>0</v>
      </c>
      <c r="AD26" s="146" t="n">
        <f aca="false">Poussins!W32</f>
        <v>0</v>
      </c>
      <c r="AE26" s="215" t="str">
        <f aca="false">IF(AC26&lt;&gt;0,(AC26+(AD26/100))," ")</f>
        <v> </v>
      </c>
      <c r="AF26" s="151" t="n">
        <f aca="false">IF(ISERROR(RANK(AE26,$AE$9:$AE$38,1)),0,RANK(AE26,$AE$9:$AE$38,1))</f>
        <v>0</v>
      </c>
      <c r="AG26" s="218"/>
      <c r="AH26" s="219"/>
      <c r="AI26" s="243" t="n">
        <f aca="false">Poussins!AA32</f>
        <v>0</v>
      </c>
      <c r="AJ26" s="220"/>
      <c r="AK26" s="221" t="n">
        <f aca="false">IF($J$8&gt;0,T26,1)</f>
        <v>0</v>
      </c>
      <c r="AL26" s="222" t="n">
        <f aca="false">IF($J$8&gt;0,T26*1.001,1)</f>
        <v>0</v>
      </c>
      <c r="AM26" s="221" t="n">
        <f aca="false">IF($W$8&gt;0,AA26,1)</f>
        <v>1</v>
      </c>
      <c r="AN26" s="222" t="n">
        <f aca="false">IF($W$8&gt;0,AA26*1.001,1)</f>
        <v>1</v>
      </c>
      <c r="AO26" s="223" t="n">
        <f aca="false">IF($AC$8&gt;0,AF26,1)</f>
        <v>0</v>
      </c>
      <c r="AP26" s="223" t="n">
        <f aca="false">IF($AI$8&gt;0,AI26,1)</f>
        <v>1</v>
      </c>
      <c r="AQ26" s="224" t="str">
        <f aca="false">IF((AK26*AM26*AO26*AP26)=0," ",(AK26+AM26+AO26+AP26))</f>
        <v> </v>
      </c>
      <c r="AR26" s="222" t="str">
        <f aca="false">IF((AL26*AN26*AO26*AP26)=0," ",(AL26+AN26+AO26+AP26))</f>
        <v> </v>
      </c>
      <c r="AS26" s="225"/>
      <c r="AT26" s="150"/>
      <c r="AU26" s="151" t="str">
        <f aca="false">IF(ISERROR(RANK(AQ26,AQ$9:$AQ$38,1)),"",RANK(AQ26,$AQ$9:$AQ$38,1))</f>
        <v/>
      </c>
      <c r="AV26" s="151" t="str">
        <f aca="false">IF(ISERROR(RANK(AR26,$AR$9:AR$38,1)),"",RANK(AR26,$AR$9:$AR$38,1))</f>
        <v/>
      </c>
      <c r="AW26" s="102"/>
    </row>
    <row r="27" customFormat="false" ht="15" hidden="false" customHeight="false" outlineLevel="0" collapsed="false">
      <c r="A27" s="121" t="n">
        <f aca="false">Poussins!A33</f>
        <v>0</v>
      </c>
      <c r="B27" s="153" t="n">
        <f aca="false">Poussins!B33</f>
        <v>0</v>
      </c>
      <c r="C27" s="211" t="str">
        <f aca="false">Poussins!C33</f>
        <v> </v>
      </c>
      <c r="D27" s="138" t="str">
        <f aca="false">Poussins!D33</f>
        <v> </v>
      </c>
      <c r="E27" s="139" t="str">
        <f aca="false">Poussins!E33</f>
        <v> </v>
      </c>
      <c r="F27" s="212" t="str">
        <f aca="false">Poussins!F33</f>
        <v> </v>
      </c>
      <c r="G27" s="213"/>
      <c r="H27" s="142" t="n">
        <f aca="false">Poussins!H33</f>
        <v>0</v>
      </c>
      <c r="I27" s="214" t="n">
        <f aca="false">5*H27</f>
        <v>0</v>
      </c>
      <c r="J27" s="146" t="n">
        <f aca="false">Poussins!I33</f>
        <v>0</v>
      </c>
      <c r="K27" s="146" t="n">
        <f aca="false">Poussins!J33</f>
        <v>0</v>
      </c>
      <c r="L27" s="146" t="n">
        <f aca="false">Poussins!K33</f>
        <v>0</v>
      </c>
      <c r="M27" s="214" t="n">
        <f aca="false">K27+I27</f>
        <v>0</v>
      </c>
      <c r="N27" s="215" t="str">
        <f aca="false">LEFT((M27/60),1)</f>
        <v>0</v>
      </c>
      <c r="O27" s="215" t="n">
        <f aca="false">M27-(N27*60)</f>
        <v>0</v>
      </c>
      <c r="P27" s="215" t="n">
        <f aca="false">J27+N27</f>
        <v>0</v>
      </c>
      <c r="Q27" s="214" t="n">
        <f aca="false">L27+0</f>
        <v>0</v>
      </c>
      <c r="R27" s="138" t="n">
        <f aca="false">IF(J27&lt;&gt;0,CONCATENATE(IF(P27&gt;9,P27,CONCATENATE(0,P27)),":",IF(O27&gt;9,O27,CONCATENATE(0,O27)),":",IF(Q27&gt;9,Q27,CONCATENATE(0,Q27))," "))</f>
        <v>0</v>
      </c>
      <c r="S27" s="215" t="str">
        <f aca="false">IF(J27&lt;&gt;0,(P27*60)+(O27)+(L27/100)," ")</f>
        <v> </v>
      </c>
      <c r="T27" s="151" t="n">
        <f aca="false">IF(ISERROR(RANK(S27,$S$9:$S$38,1)),0,RANK(S27,$S$9:$S$38,1))</f>
        <v>0</v>
      </c>
      <c r="U27" s="213"/>
      <c r="V27" s="216"/>
      <c r="W27" s="146" t="n">
        <f aca="false">Poussins!P33</f>
        <v>0</v>
      </c>
      <c r="X27" s="146" t="n">
        <f aca="false">Poussins!Q33</f>
        <v>0</v>
      </c>
      <c r="Y27" s="146" t="n">
        <f aca="false">Poussins!R33</f>
        <v>0</v>
      </c>
      <c r="Z27" s="215" t="str">
        <f aca="false">IF((W27*60)+(X27)+(Y27/100)&gt;0,(W27*60)+(X27)+(Y27/100),"")</f>
        <v/>
      </c>
      <c r="AA27" s="217" t="n">
        <f aca="false">IF(ISERROR(RANK(Z27,$Z$9:$Z$38,1)),0,RANK(Z27,$Z$9:$Z$38,1))</f>
        <v>0</v>
      </c>
      <c r="AB27" s="218"/>
      <c r="AC27" s="146" t="n">
        <f aca="false">Poussins!V33</f>
        <v>0</v>
      </c>
      <c r="AD27" s="146" t="n">
        <f aca="false">Poussins!W33</f>
        <v>0</v>
      </c>
      <c r="AE27" s="215" t="str">
        <f aca="false">IF(AC27&lt;&gt;0,(AC27+(AD27/100))," ")</f>
        <v> </v>
      </c>
      <c r="AF27" s="151" t="n">
        <f aca="false">IF(ISERROR(RANK(AE27,$AE$9:$AE$38,1)),0,RANK(AE27,$AE$9:$AE$38,1))</f>
        <v>0</v>
      </c>
      <c r="AG27" s="218"/>
      <c r="AH27" s="219"/>
      <c r="AI27" s="243" t="n">
        <f aca="false">Poussins!AA33</f>
        <v>0</v>
      </c>
      <c r="AJ27" s="220"/>
      <c r="AK27" s="221" t="n">
        <f aca="false">IF($J$8&gt;0,T27,1)</f>
        <v>0</v>
      </c>
      <c r="AL27" s="222" t="n">
        <f aca="false">IF($J$8&gt;0,T27*1.001,1)</f>
        <v>0</v>
      </c>
      <c r="AM27" s="221" t="n">
        <f aca="false">IF($W$8&gt;0,AA27,1)</f>
        <v>1</v>
      </c>
      <c r="AN27" s="222" t="n">
        <f aca="false">IF($W$8&gt;0,AA27*1.001,1)</f>
        <v>1</v>
      </c>
      <c r="AO27" s="223" t="n">
        <f aca="false">IF($AC$8&gt;0,AF27,1)</f>
        <v>0</v>
      </c>
      <c r="AP27" s="223" t="n">
        <f aca="false">IF($AI$8&gt;0,AI27,1)</f>
        <v>1</v>
      </c>
      <c r="AQ27" s="224" t="str">
        <f aca="false">IF((AK27*AM27*AO27*AP27)=0," ",(AK27+AM27+AO27+AP27))</f>
        <v> </v>
      </c>
      <c r="AR27" s="222" t="str">
        <f aca="false">IF((AL27*AN27*AO27*AP27)=0," ",(AL27+AN27+AO27+AP27))</f>
        <v> </v>
      </c>
      <c r="AS27" s="225"/>
      <c r="AT27" s="150"/>
      <c r="AU27" s="151" t="str">
        <f aca="false">IF(ISERROR(RANK(AQ27,AQ$9:$AQ$38,1)),"",RANK(AQ27,$AQ$9:$AQ$38,1))</f>
        <v/>
      </c>
      <c r="AV27" s="151" t="str">
        <f aca="false">IF(ISERROR(RANK(AR27,$AR$9:AR$38,1)),"",RANK(AR27,$AR$9:$AR$38,1))</f>
        <v/>
      </c>
      <c r="AW27" s="102"/>
    </row>
    <row r="28" customFormat="false" ht="15" hidden="false" customHeight="false" outlineLevel="0" collapsed="false">
      <c r="A28" s="121" t="n">
        <f aca="false">Poussins!A34</f>
        <v>0</v>
      </c>
      <c r="B28" s="153" t="n">
        <f aca="false">Poussins!B34</f>
        <v>0</v>
      </c>
      <c r="C28" s="211" t="str">
        <f aca="false">Poussins!C34</f>
        <v> </v>
      </c>
      <c r="D28" s="138" t="str">
        <f aca="false">Poussins!D34</f>
        <v> </v>
      </c>
      <c r="E28" s="139" t="str">
        <f aca="false">Poussins!E34</f>
        <v> </v>
      </c>
      <c r="F28" s="212" t="str">
        <f aca="false">Poussins!F34</f>
        <v> </v>
      </c>
      <c r="G28" s="213"/>
      <c r="H28" s="142" t="n">
        <f aca="false">Poussins!H34</f>
        <v>0</v>
      </c>
      <c r="I28" s="214" t="n">
        <f aca="false">5*H28</f>
        <v>0</v>
      </c>
      <c r="J28" s="146" t="n">
        <f aca="false">Poussins!I34</f>
        <v>0</v>
      </c>
      <c r="K28" s="146" t="n">
        <f aca="false">Poussins!J34</f>
        <v>0</v>
      </c>
      <c r="L28" s="146" t="n">
        <f aca="false">Poussins!K34</f>
        <v>0</v>
      </c>
      <c r="M28" s="214" t="n">
        <f aca="false">K28+I28</f>
        <v>0</v>
      </c>
      <c r="N28" s="215" t="str">
        <f aca="false">LEFT((M28/60),1)</f>
        <v>0</v>
      </c>
      <c r="O28" s="215" t="n">
        <f aca="false">M28-(N28*60)</f>
        <v>0</v>
      </c>
      <c r="P28" s="215" t="n">
        <f aca="false">J28+N28</f>
        <v>0</v>
      </c>
      <c r="Q28" s="214" t="n">
        <f aca="false">L28+0</f>
        <v>0</v>
      </c>
      <c r="R28" s="138" t="n">
        <f aca="false">IF(J28&lt;&gt;0,CONCATENATE(IF(P28&gt;9,P28,CONCATENATE(0,P28)),":",IF(O28&gt;9,O28,CONCATENATE(0,O28)),":",IF(Q28&gt;9,Q28,CONCATENATE(0,Q28))," "))</f>
        <v>0</v>
      </c>
      <c r="S28" s="215" t="str">
        <f aca="false">IF(J28&lt;&gt;0,(P28*60)+(O28)+(L28/100)," ")</f>
        <v> </v>
      </c>
      <c r="T28" s="151" t="n">
        <f aca="false">IF(ISERROR(RANK(S28,$S$9:$S$38,1)),0,RANK(S28,$S$9:$S$38,1))</f>
        <v>0</v>
      </c>
      <c r="U28" s="213"/>
      <c r="V28" s="216"/>
      <c r="W28" s="146" t="n">
        <f aca="false">Poussins!P34</f>
        <v>0</v>
      </c>
      <c r="X28" s="146" t="n">
        <f aca="false">Poussins!Q34</f>
        <v>0</v>
      </c>
      <c r="Y28" s="146" t="n">
        <f aca="false">Poussins!R34</f>
        <v>0</v>
      </c>
      <c r="Z28" s="215" t="str">
        <f aca="false">IF((W28*60)+(X28)+(Y28/100)&gt;0,(W28*60)+(X28)+(Y28/100),"")</f>
        <v/>
      </c>
      <c r="AA28" s="217" t="n">
        <f aca="false">IF(ISERROR(RANK(Z28,$Z$9:$Z$38,1)),0,RANK(Z28,$Z$9:$Z$38,1))</f>
        <v>0</v>
      </c>
      <c r="AB28" s="218"/>
      <c r="AC28" s="146" t="n">
        <f aca="false">Poussins!V34</f>
        <v>0</v>
      </c>
      <c r="AD28" s="146" t="n">
        <f aca="false">Poussins!W34</f>
        <v>0</v>
      </c>
      <c r="AE28" s="215" t="str">
        <f aca="false">IF(AC28&lt;&gt;0,(AC28+(AD28/100))," ")</f>
        <v> </v>
      </c>
      <c r="AF28" s="151" t="n">
        <f aca="false">IF(ISERROR(RANK(AE28,$AE$9:$AE$38,1)),0,RANK(AE28,$AE$9:$AE$38,1))</f>
        <v>0</v>
      </c>
      <c r="AG28" s="218"/>
      <c r="AH28" s="219"/>
      <c r="AI28" s="243" t="n">
        <f aca="false">Poussins!AA34</f>
        <v>0</v>
      </c>
      <c r="AJ28" s="220"/>
      <c r="AK28" s="221" t="n">
        <f aca="false">IF($J$8&gt;0,T28,1)</f>
        <v>0</v>
      </c>
      <c r="AL28" s="222" t="n">
        <f aca="false">IF($J$8&gt;0,T28*1.001,1)</f>
        <v>0</v>
      </c>
      <c r="AM28" s="221" t="n">
        <f aca="false">IF($W$8&gt;0,AA28,1)</f>
        <v>1</v>
      </c>
      <c r="AN28" s="222" t="n">
        <f aca="false">IF($W$8&gt;0,AA28*1.001,1)</f>
        <v>1</v>
      </c>
      <c r="AO28" s="223" t="n">
        <f aca="false">IF($AC$8&gt;0,AF28,1)</f>
        <v>0</v>
      </c>
      <c r="AP28" s="223" t="n">
        <f aca="false">IF($AI$8&gt;0,AI28,1)</f>
        <v>1</v>
      </c>
      <c r="AQ28" s="224" t="str">
        <f aca="false">IF((AK28*AM28*AO28*AP28)=0," ",(AK28+AM28+AO28+AP28))</f>
        <v> </v>
      </c>
      <c r="AR28" s="222" t="str">
        <f aca="false">IF((AL28*AN28*AO28*AP28)=0," ",(AL28+AN28+AO28+AP28))</f>
        <v> </v>
      </c>
      <c r="AS28" s="225"/>
      <c r="AT28" s="150"/>
      <c r="AU28" s="151" t="str">
        <f aca="false">IF(ISERROR(RANK(AQ28,AQ$9:$AQ$38,1)),"",RANK(AQ28,$AQ$9:$AQ$38,1))</f>
        <v/>
      </c>
      <c r="AV28" s="151" t="str">
        <f aca="false">IF(ISERROR(RANK(AR28,$AR$9:AR$38,1)),"",RANK(AR28,$AR$9:$AR$38,1))</f>
        <v/>
      </c>
      <c r="AW28" s="102"/>
    </row>
    <row r="29" customFormat="false" ht="15" hidden="false" customHeight="false" outlineLevel="0" collapsed="false">
      <c r="A29" s="121" t="n">
        <f aca="false">Poussins!A35</f>
        <v>0</v>
      </c>
      <c r="B29" s="153" t="n">
        <f aca="false">Poussins!B35</f>
        <v>0</v>
      </c>
      <c r="C29" s="211" t="str">
        <f aca="false">Poussins!C35</f>
        <v> </v>
      </c>
      <c r="D29" s="138" t="str">
        <f aca="false">Poussins!D35</f>
        <v> </v>
      </c>
      <c r="E29" s="139" t="str">
        <f aca="false">Poussins!E35</f>
        <v> </v>
      </c>
      <c r="F29" s="212" t="str">
        <f aca="false">Poussins!F35</f>
        <v> </v>
      </c>
      <c r="G29" s="213"/>
      <c r="H29" s="142" t="n">
        <f aca="false">Poussins!H35</f>
        <v>0</v>
      </c>
      <c r="I29" s="214" t="n">
        <f aca="false">5*H29</f>
        <v>0</v>
      </c>
      <c r="J29" s="146" t="n">
        <f aca="false">Poussins!I35</f>
        <v>0</v>
      </c>
      <c r="K29" s="146" t="n">
        <f aca="false">Poussins!J35</f>
        <v>0</v>
      </c>
      <c r="L29" s="146" t="n">
        <f aca="false">Poussins!K35</f>
        <v>0</v>
      </c>
      <c r="M29" s="214" t="n">
        <f aca="false">K29+I29</f>
        <v>0</v>
      </c>
      <c r="N29" s="215" t="str">
        <f aca="false">LEFT((M29/60),1)</f>
        <v>0</v>
      </c>
      <c r="O29" s="215" t="n">
        <f aca="false">M29-(N29*60)</f>
        <v>0</v>
      </c>
      <c r="P29" s="215" t="n">
        <f aca="false">J29+N29</f>
        <v>0</v>
      </c>
      <c r="Q29" s="214" t="n">
        <f aca="false">L29+0</f>
        <v>0</v>
      </c>
      <c r="R29" s="138" t="n">
        <f aca="false">IF(J29&lt;&gt;0,CONCATENATE(IF(P29&gt;9,P29,CONCATENATE(0,P29)),":",IF(O29&gt;9,O29,CONCATENATE(0,O29)),":",IF(Q29&gt;9,Q29,CONCATENATE(0,Q29))," "))</f>
        <v>0</v>
      </c>
      <c r="S29" s="215" t="str">
        <f aca="false">IF(J29&lt;&gt;0,(P29*60)+(O29)+(L29/100)," ")</f>
        <v> </v>
      </c>
      <c r="T29" s="151" t="n">
        <f aca="false">IF(ISERROR(RANK(S29,$S$9:$S$38,1)),0,RANK(S29,$S$9:$S$38,1))</f>
        <v>0</v>
      </c>
      <c r="U29" s="213"/>
      <c r="V29" s="216"/>
      <c r="W29" s="146" t="n">
        <f aca="false">Poussins!P35</f>
        <v>0</v>
      </c>
      <c r="X29" s="146" t="n">
        <f aca="false">Poussins!Q35</f>
        <v>0</v>
      </c>
      <c r="Y29" s="146" t="n">
        <f aca="false">Poussins!R35</f>
        <v>0</v>
      </c>
      <c r="Z29" s="215" t="str">
        <f aca="false">IF((W29*60)+(X29)+(Y29/100)&gt;0,(W29*60)+(X29)+(Y29/100),"")</f>
        <v/>
      </c>
      <c r="AA29" s="217" t="n">
        <f aca="false">IF(ISERROR(RANK(Z29,$Z$9:$Z$38,1)),0,RANK(Z29,$Z$9:$Z$38,1))</f>
        <v>0</v>
      </c>
      <c r="AB29" s="218"/>
      <c r="AC29" s="146" t="n">
        <f aca="false">Poussins!V35</f>
        <v>0</v>
      </c>
      <c r="AD29" s="146" t="n">
        <f aca="false">Poussins!W35</f>
        <v>0</v>
      </c>
      <c r="AE29" s="215" t="str">
        <f aca="false">IF(AC29&lt;&gt;0,(AC29+(AD29/100))," ")</f>
        <v> </v>
      </c>
      <c r="AF29" s="151" t="n">
        <f aca="false">IF(ISERROR(RANK(AE29,$AE$9:$AE$38,1)),0,RANK(AE29,$AE$9:$AE$38,1))</f>
        <v>0</v>
      </c>
      <c r="AG29" s="218"/>
      <c r="AH29" s="219"/>
      <c r="AI29" s="243" t="n">
        <f aca="false">Poussins!AA35</f>
        <v>0</v>
      </c>
      <c r="AJ29" s="220"/>
      <c r="AK29" s="221" t="n">
        <f aca="false">IF($J$8&gt;0,T29,1)</f>
        <v>0</v>
      </c>
      <c r="AL29" s="222" t="n">
        <f aca="false">IF($J$8&gt;0,T29*1.001,1)</f>
        <v>0</v>
      </c>
      <c r="AM29" s="221" t="n">
        <f aca="false">IF($W$8&gt;0,AA29,1)</f>
        <v>1</v>
      </c>
      <c r="AN29" s="222" t="n">
        <f aca="false">IF($W$8&gt;0,AA29*1.001,1)</f>
        <v>1</v>
      </c>
      <c r="AO29" s="223" t="n">
        <f aca="false">IF($AC$8&gt;0,AF29,1)</f>
        <v>0</v>
      </c>
      <c r="AP29" s="223" t="n">
        <f aca="false">IF($AI$8&gt;0,AI29,1)</f>
        <v>1</v>
      </c>
      <c r="AQ29" s="224" t="str">
        <f aca="false">IF((AK29*AM29*AO29*AP29)=0," ",(AK29+AM29+AO29+AP29))</f>
        <v> </v>
      </c>
      <c r="AR29" s="222" t="str">
        <f aca="false">IF((AL29*AN29*AO29*AP29)=0," ",(AL29+AN29+AO29+AP29))</f>
        <v> </v>
      </c>
      <c r="AS29" s="225"/>
      <c r="AT29" s="150"/>
      <c r="AU29" s="151" t="str">
        <f aca="false">IF(ISERROR(RANK(AQ29,AQ$9:$AQ$38,1)),"",RANK(AQ29,$AQ$9:$AQ$38,1))</f>
        <v/>
      </c>
      <c r="AV29" s="151" t="str">
        <f aca="false">IF(ISERROR(RANK(AR29,$AR$9:AR$38,1)),"",RANK(AR29,$AR$9:$AR$38,1))</f>
        <v/>
      </c>
      <c r="AW29" s="102"/>
    </row>
    <row r="30" customFormat="false" ht="15" hidden="false" customHeight="false" outlineLevel="0" collapsed="false">
      <c r="A30" s="121" t="n">
        <f aca="false">Poussins!A36</f>
        <v>0</v>
      </c>
      <c r="B30" s="153" t="n">
        <f aca="false">Poussins!B36</f>
        <v>0</v>
      </c>
      <c r="C30" s="211" t="str">
        <f aca="false">Poussins!C36</f>
        <v> </v>
      </c>
      <c r="D30" s="138" t="str">
        <f aca="false">Poussins!D36</f>
        <v> </v>
      </c>
      <c r="E30" s="139" t="str">
        <f aca="false">Poussins!E36</f>
        <v> </v>
      </c>
      <c r="F30" s="212" t="str">
        <f aca="false">Poussins!F36</f>
        <v> </v>
      </c>
      <c r="G30" s="213"/>
      <c r="H30" s="142" t="n">
        <f aca="false">Poussins!H36</f>
        <v>0</v>
      </c>
      <c r="I30" s="214" t="n">
        <f aca="false">5*H30</f>
        <v>0</v>
      </c>
      <c r="J30" s="146" t="n">
        <f aca="false">Poussins!I36</f>
        <v>0</v>
      </c>
      <c r="K30" s="146" t="n">
        <f aca="false">Poussins!J36</f>
        <v>0</v>
      </c>
      <c r="L30" s="146" t="n">
        <f aca="false">Poussins!K36</f>
        <v>0</v>
      </c>
      <c r="M30" s="214" t="n">
        <f aca="false">K30+I30</f>
        <v>0</v>
      </c>
      <c r="N30" s="215" t="str">
        <f aca="false">LEFT((M30/60),1)</f>
        <v>0</v>
      </c>
      <c r="O30" s="215" t="n">
        <f aca="false">M30-(N30*60)</f>
        <v>0</v>
      </c>
      <c r="P30" s="215" t="n">
        <f aca="false">J30+N30</f>
        <v>0</v>
      </c>
      <c r="Q30" s="214" t="n">
        <f aca="false">L30+0</f>
        <v>0</v>
      </c>
      <c r="R30" s="138" t="n">
        <f aca="false">IF(J30&lt;&gt;0,CONCATENATE(IF(P30&gt;9,P30,CONCATENATE(0,P30)),":",IF(O30&gt;9,O30,CONCATENATE(0,O30)),":",IF(Q30&gt;9,Q30,CONCATENATE(0,Q30))," "))</f>
        <v>0</v>
      </c>
      <c r="S30" s="215" t="str">
        <f aca="false">IF(J30&lt;&gt;0,(P30*60)+(O30)+(L30/100)," ")</f>
        <v> </v>
      </c>
      <c r="T30" s="151" t="n">
        <f aca="false">IF(ISERROR(RANK(S30,$S$9:$S$38,1)),0,RANK(S30,$S$9:$S$38,1))</f>
        <v>0</v>
      </c>
      <c r="U30" s="213"/>
      <c r="V30" s="216"/>
      <c r="W30" s="146" t="n">
        <f aca="false">Poussins!P36</f>
        <v>0</v>
      </c>
      <c r="X30" s="146" t="n">
        <f aca="false">Poussins!Q36</f>
        <v>0</v>
      </c>
      <c r="Y30" s="146" t="n">
        <f aca="false">Poussins!R36</f>
        <v>0</v>
      </c>
      <c r="Z30" s="215" t="str">
        <f aca="false">IF((W30*60)+(X30)+(Y30/100)&gt;0,(W30*60)+(X30)+(Y30/100),"")</f>
        <v/>
      </c>
      <c r="AA30" s="217" t="n">
        <f aca="false">IF(ISERROR(RANK(Z30,$Z$9:$Z$38,1)),0,RANK(Z30,$Z$9:$Z$38,1))</f>
        <v>0</v>
      </c>
      <c r="AB30" s="218"/>
      <c r="AC30" s="146" t="n">
        <f aca="false">Poussins!V36</f>
        <v>0</v>
      </c>
      <c r="AD30" s="146" t="n">
        <f aca="false">Poussins!W36</f>
        <v>0</v>
      </c>
      <c r="AE30" s="215" t="str">
        <f aca="false">IF(AC30&lt;&gt;0,(AC30+(AD30/100))," ")</f>
        <v> </v>
      </c>
      <c r="AF30" s="151" t="n">
        <f aca="false">IF(ISERROR(RANK(AE30,$AE$9:$AE$38,1)),0,RANK(AE30,$AE$9:$AE$38,1))</f>
        <v>0</v>
      </c>
      <c r="AG30" s="218"/>
      <c r="AH30" s="219"/>
      <c r="AI30" s="243" t="n">
        <f aca="false">Poussins!AA36</f>
        <v>0</v>
      </c>
      <c r="AJ30" s="220"/>
      <c r="AK30" s="221" t="n">
        <f aca="false">IF($J$8&gt;0,T30,1)</f>
        <v>0</v>
      </c>
      <c r="AL30" s="222" t="n">
        <f aca="false">IF($J$8&gt;0,T30*1.001,1)</f>
        <v>0</v>
      </c>
      <c r="AM30" s="221" t="n">
        <f aca="false">IF($W$8&gt;0,AA30,1)</f>
        <v>1</v>
      </c>
      <c r="AN30" s="222" t="n">
        <f aca="false">IF($W$8&gt;0,AA30*1.001,1)</f>
        <v>1</v>
      </c>
      <c r="AO30" s="223" t="n">
        <f aca="false">IF($AC$8&gt;0,AF30,1)</f>
        <v>0</v>
      </c>
      <c r="AP30" s="223" t="n">
        <f aca="false">IF($AI$8&gt;0,AI30,1)</f>
        <v>1</v>
      </c>
      <c r="AQ30" s="224" t="str">
        <f aca="false">IF((AK30*AM30*AO30*AP30)=0," ",(AK30+AM30+AO30+AP30))</f>
        <v> </v>
      </c>
      <c r="AR30" s="222" t="str">
        <f aca="false">IF((AL30*AN30*AO30*AP30)=0," ",(AL30+AN30+AO30+AP30))</f>
        <v> </v>
      </c>
      <c r="AS30" s="225"/>
      <c r="AT30" s="150"/>
      <c r="AU30" s="151" t="str">
        <f aca="false">IF(ISERROR(RANK(AQ30,AQ$9:$AQ$38,1)),"",RANK(AQ30,$AQ$9:$AQ$38,1))</f>
        <v/>
      </c>
      <c r="AV30" s="151" t="str">
        <f aca="false">IF(ISERROR(RANK(AR30,$AR$9:AR$38,1)),"",RANK(AR30,$AR$9:$AR$38,1))</f>
        <v/>
      </c>
      <c r="AW30" s="102"/>
    </row>
    <row r="31" customFormat="false" ht="15" hidden="false" customHeight="false" outlineLevel="0" collapsed="false">
      <c r="A31" s="121" t="n">
        <f aca="false">Poussins!A37</f>
        <v>0</v>
      </c>
      <c r="B31" s="153" t="n">
        <f aca="false">Poussins!B37</f>
        <v>0</v>
      </c>
      <c r="C31" s="211" t="str">
        <f aca="false">Poussins!C37</f>
        <v> </v>
      </c>
      <c r="D31" s="138" t="str">
        <f aca="false">Poussins!D37</f>
        <v> </v>
      </c>
      <c r="E31" s="139" t="str">
        <f aca="false">Poussins!E37</f>
        <v> </v>
      </c>
      <c r="F31" s="212" t="str">
        <f aca="false">Poussins!F37</f>
        <v> </v>
      </c>
      <c r="G31" s="213"/>
      <c r="H31" s="142" t="n">
        <f aca="false">Poussins!H37</f>
        <v>0</v>
      </c>
      <c r="I31" s="214" t="n">
        <f aca="false">5*H31</f>
        <v>0</v>
      </c>
      <c r="J31" s="146" t="n">
        <f aca="false">Poussins!I37</f>
        <v>0</v>
      </c>
      <c r="K31" s="146" t="n">
        <f aca="false">Poussins!J37</f>
        <v>0</v>
      </c>
      <c r="L31" s="146" t="n">
        <f aca="false">Poussins!K37</f>
        <v>0</v>
      </c>
      <c r="M31" s="214" t="n">
        <f aca="false">K31+I31</f>
        <v>0</v>
      </c>
      <c r="N31" s="215" t="str">
        <f aca="false">LEFT((M31/60),1)</f>
        <v>0</v>
      </c>
      <c r="O31" s="215" t="n">
        <f aca="false">M31-(N31*60)</f>
        <v>0</v>
      </c>
      <c r="P31" s="215" t="n">
        <f aca="false">J31+N31</f>
        <v>0</v>
      </c>
      <c r="Q31" s="214" t="n">
        <f aca="false">L31+0</f>
        <v>0</v>
      </c>
      <c r="R31" s="138" t="n">
        <f aca="false">IF(J31&lt;&gt;0,CONCATENATE(IF(P31&gt;9,P31,CONCATENATE(0,P31)),":",IF(O31&gt;9,O31,CONCATENATE(0,O31)),":",IF(Q31&gt;9,Q31,CONCATENATE(0,Q31))," "))</f>
        <v>0</v>
      </c>
      <c r="S31" s="215" t="str">
        <f aca="false">IF(J31&lt;&gt;0,(P31*60)+(O31)+(L31/100)," ")</f>
        <v> </v>
      </c>
      <c r="T31" s="151" t="n">
        <f aca="false">IF(ISERROR(RANK(S31,$S$9:$S$38,1)),0,RANK(S31,$S$9:$S$38,1))</f>
        <v>0</v>
      </c>
      <c r="U31" s="213"/>
      <c r="V31" s="216"/>
      <c r="W31" s="146" t="n">
        <f aca="false">Poussins!P37</f>
        <v>0</v>
      </c>
      <c r="X31" s="146" t="n">
        <f aca="false">Poussins!Q37</f>
        <v>0</v>
      </c>
      <c r="Y31" s="146" t="n">
        <f aca="false">Poussins!R37</f>
        <v>0</v>
      </c>
      <c r="Z31" s="215" t="str">
        <f aca="false">IF((W31*60)+(X31)+(Y31/100)&gt;0,(W31*60)+(X31)+(Y31/100),"")</f>
        <v/>
      </c>
      <c r="AA31" s="217" t="n">
        <f aca="false">IF(ISERROR(RANK(Z31,$Z$9:$Z$38,1)),0,RANK(Z31,$Z$9:$Z$38,1))</f>
        <v>0</v>
      </c>
      <c r="AB31" s="218"/>
      <c r="AC31" s="146" t="n">
        <f aca="false">Poussins!V37</f>
        <v>0</v>
      </c>
      <c r="AD31" s="146" t="n">
        <f aca="false">Poussins!W37</f>
        <v>0</v>
      </c>
      <c r="AE31" s="215" t="str">
        <f aca="false">IF(AC31&lt;&gt;0,(AC31+(AD31/100))," ")</f>
        <v> </v>
      </c>
      <c r="AF31" s="151" t="n">
        <f aca="false">IF(ISERROR(RANK(AE31,$AE$9:$AE$38,1)),0,RANK(AE31,$AE$9:$AE$38,1))</f>
        <v>0</v>
      </c>
      <c r="AG31" s="218"/>
      <c r="AH31" s="219"/>
      <c r="AI31" s="243" t="n">
        <f aca="false">Poussins!AA37</f>
        <v>0</v>
      </c>
      <c r="AJ31" s="220"/>
      <c r="AK31" s="221" t="n">
        <f aca="false">IF($J$8&gt;0,T31,1)</f>
        <v>0</v>
      </c>
      <c r="AL31" s="222" t="n">
        <f aca="false">IF($J$8&gt;0,T31*1.001,1)</f>
        <v>0</v>
      </c>
      <c r="AM31" s="221" t="n">
        <f aca="false">IF($W$8&gt;0,AA31,1)</f>
        <v>1</v>
      </c>
      <c r="AN31" s="222" t="n">
        <f aca="false">IF($W$8&gt;0,AA31*1.001,1)</f>
        <v>1</v>
      </c>
      <c r="AO31" s="223" t="n">
        <f aca="false">IF($AC$8&gt;0,AF31,1)</f>
        <v>0</v>
      </c>
      <c r="AP31" s="223" t="n">
        <f aca="false">IF($AI$8&gt;0,AI31,1)</f>
        <v>1</v>
      </c>
      <c r="AQ31" s="224" t="str">
        <f aca="false">IF((AK31*AM31*AO31*AP31)=0," ",(AK31+AM31+AO31+AP31))</f>
        <v> </v>
      </c>
      <c r="AR31" s="222" t="str">
        <f aca="false">IF((AL31*AN31*AO31*AP31)=0," ",(AL31+AN31+AO31+AP31))</f>
        <v> </v>
      </c>
      <c r="AS31" s="225"/>
      <c r="AT31" s="150"/>
      <c r="AU31" s="151" t="str">
        <f aca="false">IF(ISERROR(RANK(AQ31,AQ$9:$AQ$38,1)),"",RANK(AQ31,$AQ$9:$AQ$38,1))</f>
        <v/>
      </c>
      <c r="AV31" s="151" t="str">
        <f aca="false">IF(ISERROR(RANK(AR31,$AR$9:AR$38,1)),"",RANK(AR31,$AR$9:$AR$38,1))</f>
        <v/>
      </c>
      <c r="AW31" s="102"/>
    </row>
    <row r="32" customFormat="false" ht="15" hidden="false" customHeight="false" outlineLevel="0" collapsed="false">
      <c r="A32" s="121" t="n">
        <f aca="false">Poussins!A38</f>
        <v>0</v>
      </c>
      <c r="B32" s="153" t="n">
        <f aca="false">Poussins!B38</f>
        <v>0</v>
      </c>
      <c r="C32" s="211" t="str">
        <f aca="false">Poussins!C38</f>
        <v> </v>
      </c>
      <c r="D32" s="138" t="str">
        <f aca="false">Poussins!D38</f>
        <v> </v>
      </c>
      <c r="E32" s="139" t="str">
        <f aca="false">Poussins!E38</f>
        <v> </v>
      </c>
      <c r="F32" s="212" t="str">
        <f aca="false">Poussins!F38</f>
        <v> </v>
      </c>
      <c r="G32" s="213"/>
      <c r="H32" s="142" t="n">
        <f aca="false">Poussins!H38</f>
        <v>0</v>
      </c>
      <c r="I32" s="214" t="n">
        <f aca="false">5*H32</f>
        <v>0</v>
      </c>
      <c r="J32" s="146" t="n">
        <f aca="false">Poussins!I38</f>
        <v>0</v>
      </c>
      <c r="K32" s="146" t="n">
        <f aca="false">Poussins!J38</f>
        <v>0</v>
      </c>
      <c r="L32" s="146" t="n">
        <f aca="false">Poussins!K38</f>
        <v>0</v>
      </c>
      <c r="M32" s="214" t="n">
        <f aca="false">K32+I32</f>
        <v>0</v>
      </c>
      <c r="N32" s="215" t="str">
        <f aca="false">LEFT((M32/60),1)</f>
        <v>0</v>
      </c>
      <c r="O32" s="215" t="n">
        <f aca="false">M32-(N32*60)</f>
        <v>0</v>
      </c>
      <c r="P32" s="215" t="n">
        <f aca="false">J32+N32</f>
        <v>0</v>
      </c>
      <c r="Q32" s="214" t="n">
        <f aca="false">L32+0</f>
        <v>0</v>
      </c>
      <c r="R32" s="138" t="n">
        <f aca="false">IF(J32&lt;&gt;0,CONCATENATE(IF(P32&gt;9,P32,CONCATENATE(0,P32)),":",IF(O32&gt;9,O32,CONCATENATE(0,O32)),":",IF(Q32&gt;9,Q32,CONCATENATE(0,Q32))," "))</f>
        <v>0</v>
      </c>
      <c r="S32" s="215" t="str">
        <f aca="false">IF(J32&lt;&gt;0,(P32*60)+(O32)+(L32/100)," ")</f>
        <v> </v>
      </c>
      <c r="T32" s="151" t="n">
        <f aca="false">IF(ISERROR(RANK(S32,$S$9:$S$38,1)),0,RANK(S32,$S$9:$S$38,1))</f>
        <v>0</v>
      </c>
      <c r="U32" s="213"/>
      <c r="V32" s="216"/>
      <c r="W32" s="146" t="n">
        <f aca="false">Poussins!P38</f>
        <v>0</v>
      </c>
      <c r="X32" s="146" t="n">
        <f aca="false">Poussins!Q38</f>
        <v>0</v>
      </c>
      <c r="Y32" s="146" t="n">
        <f aca="false">Poussins!R38</f>
        <v>0</v>
      </c>
      <c r="Z32" s="215" t="str">
        <f aca="false">IF((W32*60)+(X32)+(Y32/100)&gt;0,(W32*60)+(X32)+(Y32/100),"")</f>
        <v/>
      </c>
      <c r="AA32" s="217" t="n">
        <f aca="false">IF(ISERROR(RANK(Z32,$Z$9:$Z$38,1)),0,RANK(Z32,$Z$9:$Z$38,1))</f>
        <v>0</v>
      </c>
      <c r="AB32" s="218"/>
      <c r="AC32" s="146" t="n">
        <f aca="false">Poussins!V38</f>
        <v>0</v>
      </c>
      <c r="AD32" s="146" t="n">
        <f aca="false">Poussins!W38</f>
        <v>0</v>
      </c>
      <c r="AE32" s="215" t="str">
        <f aca="false">IF(AC32&lt;&gt;0,(AC32+(AD32/100))," ")</f>
        <v> </v>
      </c>
      <c r="AF32" s="151" t="n">
        <f aca="false">IF(ISERROR(RANK(AE32,$AE$9:$AE$38,1)),0,RANK(AE32,$AE$9:$AE$38,1))</f>
        <v>0</v>
      </c>
      <c r="AG32" s="218"/>
      <c r="AH32" s="219"/>
      <c r="AI32" s="243" t="n">
        <f aca="false">Poussins!AA38</f>
        <v>0</v>
      </c>
      <c r="AJ32" s="220"/>
      <c r="AK32" s="221" t="n">
        <f aca="false">IF($J$8&gt;0,T32,1)</f>
        <v>0</v>
      </c>
      <c r="AL32" s="222" t="n">
        <f aca="false">IF($J$8&gt;0,T32*1.001,1)</f>
        <v>0</v>
      </c>
      <c r="AM32" s="221" t="n">
        <f aca="false">IF($W$8&gt;0,AA32,1)</f>
        <v>1</v>
      </c>
      <c r="AN32" s="222" t="n">
        <f aca="false">IF($W$8&gt;0,AA32*1.001,1)</f>
        <v>1</v>
      </c>
      <c r="AO32" s="223" t="n">
        <f aca="false">IF($AC$8&gt;0,AF32,1)</f>
        <v>0</v>
      </c>
      <c r="AP32" s="223" t="n">
        <f aca="false">IF($AI$8&gt;0,AI32,1)</f>
        <v>1</v>
      </c>
      <c r="AQ32" s="224" t="str">
        <f aca="false">IF((AK32*AM32*AO32*AP32)=0," ",(AK32+AM32+AO32+AP32))</f>
        <v> </v>
      </c>
      <c r="AR32" s="222" t="str">
        <f aca="false">IF((AL32*AN32*AO32*AP32)=0," ",(AL32+AN32+AO32+AP32))</f>
        <v> </v>
      </c>
      <c r="AS32" s="225"/>
      <c r="AT32" s="150"/>
      <c r="AU32" s="151" t="str">
        <f aca="false">IF(ISERROR(RANK(AQ32,AQ$9:$AQ$38,1)),"",RANK(AQ32,$AQ$9:$AQ$38,1))</f>
        <v/>
      </c>
      <c r="AV32" s="151" t="str">
        <f aca="false">IF(ISERROR(RANK(AR32,$AR$9:AR$38,1)),"",RANK(AR32,$AR$9:$AR$38,1))</f>
        <v/>
      </c>
      <c r="AW32" s="102"/>
    </row>
    <row r="33" customFormat="false" ht="15" hidden="false" customHeight="false" outlineLevel="0" collapsed="false">
      <c r="A33" s="121" t="n">
        <f aca="false">Poussins!A39</f>
        <v>0</v>
      </c>
      <c r="B33" s="153" t="n">
        <f aca="false">Poussins!B39</f>
        <v>0</v>
      </c>
      <c r="C33" s="211" t="str">
        <f aca="false">Poussins!C39</f>
        <v> </v>
      </c>
      <c r="D33" s="138" t="str">
        <f aca="false">Poussins!D39</f>
        <v> </v>
      </c>
      <c r="E33" s="139" t="str">
        <f aca="false">Poussins!E39</f>
        <v> </v>
      </c>
      <c r="F33" s="212" t="str">
        <f aca="false">Poussins!F39</f>
        <v> </v>
      </c>
      <c r="G33" s="213"/>
      <c r="H33" s="142" t="n">
        <f aca="false">Poussins!H39</f>
        <v>0</v>
      </c>
      <c r="I33" s="214" t="n">
        <f aca="false">5*H33</f>
        <v>0</v>
      </c>
      <c r="J33" s="146" t="n">
        <f aca="false">Poussins!I39</f>
        <v>0</v>
      </c>
      <c r="K33" s="146" t="n">
        <f aca="false">Poussins!J39</f>
        <v>0</v>
      </c>
      <c r="L33" s="146" t="n">
        <f aca="false">Poussins!K39</f>
        <v>0</v>
      </c>
      <c r="M33" s="214" t="n">
        <f aca="false">K33+I33</f>
        <v>0</v>
      </c>
      <c r="N33" s="215" t="str">
        <f aca="false">LEFT((M33/60),1)</f>
        <v>0</v>
      </c>
      <c r="O33" s="215" t="n">
        <f aca="false">M33-(N33*60)</f>
        <v>0</v>
      </c>
      <c r="P33" s="215" t="n">
        <f aca="false">J33+N33</f>
        <v>0</v>
      </c>
      <c r="Q33" s="214" t="n">
        <f aca="false">L33+0</f>
        <v>0</v>
      </c>
      <c r="R33" s="138" t="n">
        <f aca="false">IF(J33&lt;&gt;0,CONCATENATE(IF(P33&gt;9,P33,CONCATENATE(0,P33)),":",IF(O33&gt;9,O33,CONCATENATE(0,O33)),":",IF(Q33&gt;9,Q33,CONCATENATE(0,Q33))," "))</f>
        <v>0</v>
      </c>
      <c r="S33" s="215" t="str">
        <f aca="false">IF(J33&lt;&gt;0,(P33*60)+(O33)+(L33/100)," ")</f>
        <v> </v>
      </c>
      <c r="T33" s="151" t="n">
        <f aca="false">IF(ISERROR(RANK(S33,$S$9:$S$38,1)),0,RANK(S33,$S$9:$S$38,1))</f>
        <v>0</v>
      </c>
      <c r="U33" s="213"/>
      <c r="V33" s="216"/>
      <c r="W33" s="146" t="n">
        <f aca="false">Poussins!P39</f>
        <v>0</v>
      </c>
      <c r="X33" s="146" t="n">
        <f aca="false">Poussins!Q39</f>
        <v>0</v>
      </c>
      <c r="Y33" s="146" t="n">
        <f aca="false">Poussins!R39</f>
        <v>0</v>
      </c>
      <c r="Z33" s="215" t="str">
        <f aca="false">IF((W33*60)+(X33)+(Y33/100)&gt;0,(W33*60)+(X33)+(Y33/100),"")</f>
        <v/>
      </c>
      <c r="AA33" s="217" t="n">
        <f aca="false">IF(ISERROR(RANK(Z33,$Z$9:$Z$38,1)),0,RANK(Z33,$Z$9:$Z$38,1))</f>
        <v>0</v>
      </c>
      <c r="AB33" s="218"/>
      <c r="AC33" s="146" t="n">
        <f aca="false">Poussins!V39</f>
        <v>0</v>
      </c>
      <c r="AD33" s="146" t="n">
        <f aca="false">Poussins!W39</f>
        <v>0</v>
      </c>
      <c r="AE33" s="215" t="str">
        <f aca="false">IF(AC33&lt;&gt;0,(AC33+(AD33/100))," ")</f>
        <v> </v>
      </c>
      <c r="AF33" s="151" t="n">
        <f aca="false">IF(ISERROR(RANK(AE33,$AE$9:$AE$38,1)),0,RANK(AE33,$AE$9:$AE$38,1))</f>
        <v>0</v>
      </c>
      <c r="AG33" s="218"/>
      <c r="AH33" s="219"/>
      <c r="AI33" s="243" t="n">
        <f aca="false">Poussins!AA39</f>
        <v>0</v>
      </c>
      <c r="AJ33" s="220"/>
      <c r="AK33" s="221" t="n">
        <f aca="false">IF($J$8&gt;0,T33,1)</f>
        <v>0</v>
      </c>
      <c r="AL33" s="222" t="n">
        <f aca="false">IF($J$8&gt;0,T33*1.001,1)</f>
        <v>0</v>
      </c>
      <c r="AM33" s="221" t="n">
        <f aca="false">IF($W$8&gt;0,AA33,1)</f>
        <v>1</v>
      </c>
      <c r="AN33" s="222" t="n">
        <f aca="false">IF($W$8&gt;0,AA33*1.001,1)</f>
        <v>1</v>
      </c>
      <c r="AO33" s="223" t="n">
        <f aca="false">IF($AC$8&gt;0,AF33,1)</f>
        <v>0</v>
      </c>
      <c r="AP33" s="223" t="n">
        <f aca="false">IF($AI$8&gt;0,AI33,1)</f>
        <v>1</v>
      </c>
      <c r="AQ33" s="224" t="str">
        <f aca="false">IF((AK33*AM33*AO33*AP33)=0," ",(AK33+AM33+AO33+AP33))</f>
        <v> </v>
      </c>
      <c r="AR33" s="222" t="str">
        <f aca="false">IF((AL33*AN33*AO33*AP33)=0," ",(AL33+AN33+AO33+AP33))</f>
        <v> </v>
      </c>
      <c r="AS33" s="225"/>
      <c r="AT33" s="150"/>
      <c r="AU33" s="151" t="str">
        <f aca="false">IF(ISERROR(RANK(AQ33,AQ$9:$AQ$38,1)),"",RANK(AQ33,$AQ$9:$AQ$38,1))</f>
        <v/>
      </c>
      <c r="AV33" s="151" t="str">
        <f aca="false">IF(ISERROR(RANK(AR33,$AR$9:AR$38,1)),"",RANK(AR33,$AR$9:$AR$38,1))</f>
        <v/>
      </c>
      <c r="AW33" s="102"/>
    </row>
    <row r="34" customFormat="false" ht="15" hidden="false" customHeight="false" outlineLevel="0" collapsed="false">
      <c r="A34" s="121" t="n">
        <f aca="false">Poussins!A40</f>
        <v>0</v>
      </c>
      <c r="B34" s="153" t="n">
        <f aca="false">Poussins!B40</f>
        <v>0</v>
      </c>
      <c r="C34" s="211" t="str">
        <f aca="false">Poussins!C40</f>
        <v> </v>
      </c>
      <c r="D34" s="138" t="str">
        <f aca="false">Poussins!D40</f>
        <v> </v>
      </c>
      <c r="E34" s="139" t="str">
        <f aca="false">Poussins!E40</f>
        <v> </v>
      </c>
      <c r="F34" s="212" t="str">
        <f aca="false">Poussins!F40</f>
        <v> </v>
      </c>
      <c r="G34" s="213"/>
      <c r="H34" s="142" t="n">
        <f aca="false">Poussins!H40</f>
        <v>0</v>
      </c>
      <c r="I34" s="214" t="n">
        <f aca="false">5*H34</f>
        <v>0</v>
      </c>
      <c r="J34" s="146" t="n">
        <f aca="false">Poussins!I40</f>
        <v>0</v>
      </c>
      <c r="K34" s="146" t="n">
        <f aca="false">Poussins!J40</f>
        <v>0</v>
      </c>
      <c r="L34" s="146" t="n">
        <f aca="false">Poussins!K40</f>
        <v>0</v>
      </c>
      <c r="M34" s="214" t="n">
        <f aca="false">K34+I34</f>
        <v>0</v>
      </c>
      <c r="N34" s="215" t="str">
        <f aca="false">LEFT((M34/60),1)</f>
        <v>0</v>
      </c>
      <c r="O34" s="215" t="n">
        <f aca="false">M34-(N34*60)</f>
        <v>0</v>
      </c>
      <c r="P34" s="215" t="n">
        <f aca="false">J34+N34</f>
        <v>0</v>
      </c>
      <c r="Q34" s="214" t="n">
        <f aca="false">L34+0</f>
        <v>0</v>
      </c>
      <c r="R34" s="138" t="n">
        <f aca="false">IF(J34&lt;&gt;0,CONCATENATE(IF(P34&gt;9,P34,CONCATENATE(0,P34)),":",IF(O34&gt;9,O34,CONCATENATE(0,O34)),":",IF(Q34&gt;9,Q34,CONCATENATE(0,Q34))," "))</f>
        <v>0</v>
      </c>
      <c r="S34" s="215" t="str">
        <f aca="false">IF(J34&lt;&gt;0,(P34*60)+(O34)+(L34/100)," ")</f>
        <v> </v>
      </c>
      <c r="T34" s="151" t="n">
        <f aca="false">IF(ISERROR(RANK(S34,$S$9:$S$38,1)),0,RANK(S34,$S$9:$S$38,1))</f>
        <v>0</v>
      </c>
      <c r="U34" s="213"/>
      <c r="V34" s="216"/>
      <c r="W34" s="146" t="n">
        <f aca="false">Poussins!P40</f>
        <v>0</v>
      </c>
      <c r="X34" s="146" t="n">
        <f aca="false">Poussins!Q40</f>
        <v>0</v>
      </c>
      <c r="Y34" s="146" t="n">
        <f aca="false">Poussins!R40</f>
        <v>0</v>
      </c>
      <c r="Z34" s="215" t="str">
        <f aca="false">IF((W34*60)+(X34)+(Y34/100)&gt;0,(W34*60)+(X34)+(Y34/100),"")</f>
        <v/>
      </c>
      <c r="AA34" s="217" t="n">
        <f aca="false">IF(ISERROR(RANK(Z34,$Z$9:$Z$38,1)),0,RANK(Z34,$Z$9:$Z$38,1))</f>
        <v>0</v>
      </c>
      <c r="AB34" s="218"/>
      <c r="AC34" s="146" t="n">
        <f aca="false">Poussins!V40</f>
        <v>0</v>
      </c>
      <c r="AD34" s="146" t="n">
        <f aca="false">Poussins!W40</f>
        <v>0</v>
      </c>
      <c r="AE34" s="215" t="str">
        <f aca="false">IF(AC34&lt;&gt;0,(AC34+(AD34/100))," ")</f>
        <v> </v>
      </c>
      <c r="AF34" s="151" t="n">
        <f aca="false">IF(ISERROR(RANK(AE34,$AE$9:$AE$38,1)),0,RANK(AE34,$AE$9:$AE$38,1))</f>
        <v>0</v>
      </c>
      <c r="AG34" s="218"/>
      <c r="AH34" s="219"/>
      <c r="AI34" s="243" t="n">
        <f aca="false">Poussins!AA40</f>
        <v>0</v>
      </c>
      <c r="AJ34" s="220"/>
      <c r="AK34" s="221" t="n">
        <f aca="false">IF($J$8&gt;0,T34,1)</f>
        <v>0</v>
      </c>
      <c r="AL34" s="222" t="n">
        <f aca="false">IF($J$8&gt;0,T34*1.001,1)</f>
        <v>0</v>
      </c>
      <c r="AM34" s="221" t="n">
        <f aca="false">IF($W$8&gt;0,AA34,1)</f>
        <v>1</v>
      </c>
      <c r="AN34" s="222" t="n">
        <f aca="false">IF($W$8&gt;0,AA34*1.001,1)</f>
        <v>1</v>
      </c>
      <c r="AO34" s="223" t="n">
        <f aca="false">IF($AC$8&gt;0,AF34,1)</f>
        <v>0</v>
      </c>
      <c r="AP34" s="223" t="n">
        <f aca="false">IF($AI$8&gt;0,AI34,1)</f>
        <v>1</v>
      </c>
      <c r="AQ34" s="224" t="str">
        <f aca="false">IF((AK34*AM34*AO34*AP34)=0," ",(AK34+AM34+AO34+AP34))</f>
        <v> </v>
      </c>
      <c r="AR34" s="222" t="str">
        <f aca="false">IF((AL34*AN34*AO34*AP34)=0," ",(AL34+AN34+AO34+AP34))</f>
        <v> </v>
      </c>
      <c r="AS34" s="225"/>
      <c r="AT34" s="150"/>
      <c r="AU34" s="151" t="str">
        <f aca="false">IF(ISERROR(RANK(AQ34,AQ$9:$AQ$38,1)),"",RANK(AQ34,$AQ$9:$AQ$38,1))</f>
        <v/>
      </c>
      <c r="AV34" s="151" t="str">
        <f aca="false">IF(ISERROR(RANK(AR34,$AR$9:AR$38,1)),"",RANK(AR34,$AR$9:$AR$38,1))</f>
        <v/>
      </c>
      <c r="AW34" s="102"/>
    </row>
    <row r="35" customFormat="false" ht="15" hidden="false" customHeight="false" outlineLevel="0" collapsed="false">
      <c r="A35" s="121" t="n">
        <f aca="false">Poussins!A41</f>
        <v>0</v>
      </c>
      <c r="B35" s="153" t="n">
        <f aca="false">Poussins!B41</f>
        <v>0</v>
      </c>
      <c r="C35" s="211" t="str">
        <f aca="false">Poussins!C41</f>
        <v> </v>
      </c>
      <c r="D35" s="138" t="str">
        <f aca="false">Poussins!D41</f>
        <v> </v>
      </c>
      <c r="E35" s="139" t="str">
        <f aca="false">Poussins!E41</f>
        <v> </v>
      </c>
      <c r="F35" s="212" t="str">
        <f aca="false">Poussins!F41</f>
        <v> </v>
      </c>
      <c r="G35" s="213"/>
      <c r="H35" s="142" t="n">
        <f aca="false">Poussins!H41</f>
        <v>0</v>
      </c>
      <c r="I35" s="214" t="n">
        <f aca="false">5*H35</f>
        <v>0</v>
      </c>
      <c r="J35" s="146" t="n">
        <f aca="false">Poussins!I41</f>
        <v>0</v>
      </c>
      <c r="K35" s="146" t="n">
        <f aca="false">Poussins!J41</f>
        <v>0</v>
      </c>
      <c r="L35" s="146" t="n">
        <f aca="false">Poussins!K41</f>
        <v>0</v>
      </c>
      <c r="M35" s="214" t="n">
        <f aca="false">K35+I35</f>
        <v>0</v>
      </c>
      <c r="N35" s="215" t="str">
        <f aca="false">LEFT((M35/60),1)</f>
        <v>0</v>
      </c>
      <c r="O35" s="215" t="n">
        <f aca="false">M35-(N35*60)</f>
        <v>0</v>
      </c>
      <c r="P35" s="215" t="n">
        <f aca="false">J35+N35</f>
        <v>0</v>
      </c>
      <c r="Q35" s="214" t="n">
        <f aca="false">L35+0</f>
        <v>0</v>
      </c>
      <c r="R35" s="138" t="n">
        <f aca="false">IF(J35&lt;&gt;0,CONCATENATE(IF(P35&gt;9,P35,CONCATENATE(0,P35)),":",IF(O35&gt;9,O35,CONCATENATE(0,O35)),":",IF(Q35&gt;9,Q35,CONCATENATE(0,Q35))," "))</f>
        <v>0</v>
      </c>
      <c r="S35" s="215" t="str">
        <f aca="false">IF(J35&lt;&gt;0,(P35*60)+(O35)+(L35/100)," ")</f>
        <v> </v>
      </c>
      <c r="T35" s="151" t="n">
        <f aca="false">IF(ISERROR(RANK(S35,$S$9:$S$38,1)),0,RANK(S35,$S$9:$S$38,1))</f>
        <v>0</v>
      </c>
      <c r="U35" s="213"/>
      <c r="V35" s="216"/>
      <c r="W35" s="146" t="n">
        <f aca="false">Poussins!P41</f>
        <v>0</v>
      </c>
      <c r="X35" s="146" t="n">
        <f aca="false">Poussins!Q41</f>
        <v>0</v>
      </c>
      <c r="Y35" s="146" t="n">
        <f aca="false">Poussins!R41</f>
        <v>0</v>
      </c>
      <c r="Z35" s="215" t="str">
        <f aca="false">IF((W35*60)+(X35)+(Y35/100)&gt;0,(W35*60)+(X35)+(Y35/100),"")</f>
        <v/>
      </c>
      <c r="AA35" s="217" t="n">
        <f aca="false">IF(ISERROR(RANK(Z35,$Z$9:$Z$38,1)),0,RANK(Z35,$Z$9:$Z$38,1))</f>
        <v>0</v>
      </c>
      <c r="AB35" s="218"/>
      <c r="AC35" s="146" t="n">
        <f aca="false">Poussins!V41</f>
        <v>0</v>
      </c>
      <c r="AD35" s="146" t="n">
        <f aca="false">Poussins!W41</f>
        <v>0</v>
      </c>
      <c r="AE35" s="215" t="str">
        <f aca="false">IF(AC35&lt;&gt;0,(AC35+(AD35/100))," ")</f>
        <v> </v>
      </c>
      <c r="AF35" s="151" t="n">
        <f aca="false">IF(ISERROR(RANK(AE35,$AE$9:$AE$38,1)),0,RANK(AE35,$AE$9:$AE$38,1))</f>
        <v>0</v>
      </c>
      <c r="AG35" s="218"/>
      <c r="AH35" s="219"/>
      <c r="AI35" s="243" t="n">
        <f aca="false">Poussins!AA41</f>
        <v>0</v>
      </c>
      <c r="AJ35" s="220"/>
      <c r="AK35" s="221" t="n">
        <f aca="false">IF($J$8&gt;0,T35,1)</f>
        <v>0</v>
      </c>
      <c r="AL35" s="222" t="n">
        <f aca="false">IF($J$8&gt;0,T35*1.001,1)</f>
        <v>0</v>
      </c>
      <c r="AM35" s="221" t="n">
        <f aca="false">IF($W$8&gt;0,AA35,1)</f>
        <v>1</v>
      </c>
      <c r="AN35" s="222" t="n">
        <f aca="false">IF($W$8&gt;0,AA35*1.001,1)</f>
        <v>1</v>
      </c>
      <c r="AO35" s="223" t="n">
        <f aca="false">IF($AC$8&gt;0,AF35,1)</f>
        <v>0</v>
      </c>
      <c r="AP35" s="223" t="n">
        <f aca="false">IF($AI$8&gt;0,AI35,1)</f>
        <v>1</v>
      </c>
      <c r="AQ35" s="224" t="str">
        <f aca="false">IF((AK35*AM35*AO35*AP35)=0," ",(AK35+AM35+AO35+AP35))</f>
        <v> </v>
      </c>
      <c r="AR35" s="222" t="str">
        <f aca="false">IF((AL35*AN35*AO35*AP35)=0," ",(AL35+AN35+AO35+AP35))</f>
        <v> </v>
      </c>
      <c r="AS35" s="225"/>
      <c r="AT35" s="150"/>
      <c r="AU35" s="151" t="str">
        <f aca="false">IF(ISERROR(RANK(AQ35,AQ$9:$AQ$38,1)),"",RANK(AQ35,$AQ$9:$AQ$38,1))</f>
        <v/>
      </c>
      <c r="AV35" s="151" t="str">
        <f aca="false">IF(ISERROR(RANK(AR35,$AR$9:AR$38,1)),"",RANK(AR35,$AR$9:$AR$38,1))</f>
        <v/>
      </c>
      <c r="AW35" s="102"/>
    </row>
    <row r="36" customFormat="false" ht="15" hidden="false" customHeight="false" outlineLevel="0" collapsed="false">
      <c r="A36" s="121" t="n">
        <f aca="false">Poussins!A42</f>
        <v>0</v>
      </c>
      <c r="B36" s="153" t="n">
        <f aca="false">Poussins!B42</f>
        <v>0</v>
      </c>
      <c r="C36" s="211" t="str">
        <f aca="false">Poussins!C42</f>
        <v> </v>
      </c>
      <c r="D36" s="138" t="str">
        <f aca="false">Poussins!D42</f>
        <v> </v>
      </c>
      <c r="E36" s="139" t="str">
        <f aca="false">Poussins!E42</f>
        <v> </v>
      </c>
      <c r="F36" s="212" t="str">
        <f aca="false">Poussins!F42</f>
        <v> </v>
      </c>
      <c r="G36" s="213"/>
      <c r="H36" s="142" t="n">
        <f aca="false">Poussins!H42</f>
        <v>0</v>
      </c>
      <c r="I36" s="214" t="n">
        <f aca="false">5*H36</f>
        <v>0</v>
      </c>
      <c r="J36" s="146" t="n">
        <f aca="false">Poussins!I42</f>
        <v>0</v>
      </c>
      <c r="K36" s="146" t="n">
        <f aca="false">Poussins!J42</f>
        <v>0</v>
      </c>
      <c r="L36" s="146" t="n">
        <f aca="false">Poussins!K42</f>
        <v>0</v>
      </c>
      <c r="M36" s="214" t="n">
        <f aca="false">K36+I36</f>
        <v>0</v>
      </c>
      <c r="N36" s="215" t="str">
        <f aca="false">LEFT((M36/60),1)</f>
        <v>0</v>
      </c>
      <c r="O36" s="215" t="n">
        <f aca="false">M36-(N36*60)</f>
        <v>0</v>
      </c>
      <c r="P36" s="215" t="n">
        <f aca="false">J36+N36</f>
        <v>0</v>
      </c>
      <c r="Q36" s="214" t="n">
        <f aca="false">L36+0</f>
        <v>0</v>
      </c>
      <c r="R36" s="138" t="n">
        <f aca="false">IF(J36&lt;&gt;0,CONCATENATE(IF(P36&gt;9,P36,CONCATENATE(0,P36)),":",IF(O36&gt;9,O36,CONCATENATE(0,O36)),":",IF(Q36&gt;9,Q36,CONCATENATE(0,Q36))," "))</f>
        <v>0</v>
      </c>
      <c r="S36" s="215" t="str">
        <f aca="false">IF(J36&lt;&gt;0,(P36*60)+(O36)+(L36/100)," ")</f>
        <v> </v>
      </c>
      <c r="T36" s="151" t="n">
        <f aca="false">IF(ISERROR(RANK(S36,$S$9:$S$38,1)),0,RANK(S36,$S$9:$S$38,1))</f>
        <v>0</v>
      </c>
      <c r="U36" s="213"/>
      <c r="V36" s="216"/>
      <c r="W36" s="146" t="n">
        <f aca="false">Poussins!P42</f>
        <v>0</v>
      </c>
      <c r="X36" s="146" t="n">
        <f aca="false">Poussins!Q42</f>
        <v>0</v>
      </c>
      <c r="Y36" s="146" t="n">
        <f aca="false">Poussins!R42</f>
        <v>0</v>
      </c>
      <c r="Z36" s="215" t="str">
        <f aca="false">IF((W36*60)+(X36)+(Y36/100)&gt;0,(W36*60)+(X36)+(Y36/100),"")</f>
        <v/>
      </c>
      <c r="AA36" s="217" t="n">
        <f aca="false">IF(ISERROR(RANK(Z36,$Z$9:$Z$38,1)),0,RANK(Z36,$Z$9:$Z$38,1))</f>
        <v>0</v>
      </c>
      <c r="AB36" s="218"/>
      <c r="AC36" s="146" t="n">
        <f aca="false">Poussins!V42</f>
        <v>0</v>
      </c>
      <c r="AD36" s="146" t="n">
        <f aca="false">Poussins!W42</f>
        <v>0</v>
      </c>
      <c r="AE36" s="215" t="str">
        <f aca="false">IF(AC36&lt;&gt;0,(AC36+(AD36/100))," ")</f>
        <v> </v>
      </c>
      <c r="AF36" s="151" t="n">
        <f aca="false">IF(ISERROR(RANK(AE36,$AE$9:$AE$38,1)),0,RANK(AE36,$AE$9:$AE$38,1))</f>
        <v>0</v>
      </c>
      <c r="AG36" s="218"/>
      <c r="AH36" s="219"/>
      <c r="AI36" s="243" t="n">
        <f aca="false">Poussins!AA42</f>
        <v>0</v>
      </c>
      <c r="AJ36" s="220"/>
      <c r="AK36" s="221" t="n">
        <f aca="false">IF($J$8&gt;0,T36,1)</f>
        <v>0</v>
      </c>
      <c r="AL36" s="222" t="n">
        <f aca="false">IF($J$8&gt;0,T36*1.001,1)</f>
        <v>0</v>
      </c>
      <c r="AM36" s="221" t="n">
        <f aca="false">IF($W$8&gt;0,AA36,1)</f>
        <v>1</v>
      </c>
      <c r="AN36" s="222" t="n">
        <f aca="false">IF($W$8&gt;0,AA36*1.001,1)</f>
        <v>1</v>
      </c>
      <c r="AO36" s="223" t="n">
        <f aca="false">IF($AC$8&gt;0,AF36,1)</f>
        <v>0</v>
      </c>
      <c r="AP36" s="223" t="n">
        <f aca="false">IF($AI$8&gt;0,AI36,1)</f>
        <v>1</v>
      </c>
      <c r="AQ36" s="224" t="str">
        <f aca="false">IF((AK36*AM36*AO36*AP36)=0," ",(AK36+AM36+AO36+AP36))</f>
        <v> </v>
      </c>
      <c r="AR36" s="222" t="str">
        <f aca="false">IF((AL36*AN36*AO36*AP36)=0," ",(AL36+AN36+AO36+AP36))</f>
        <v> </v>
      </c>
      <c r="AS36" s="225"/>
      <c r="AT36" s="150"/>
      <c r="AU36" s="151" t="str">
        <f aca="false">IF(ISERROR(RANK(AQ36,AQ$9:$AQ$38,1)),"",RANK(AQ36,$AQ$9:$AQ$38,1))</f>
        <v/>
      </c>
      <c r="AV36" s="151" t="str">
        <f aca="false">IF(ISERROR(RANK(AR36,$AR$9:AR$38,1)),"",RANK(AR36,$AR$9:$AR$38,1))</f>
        <v/>
      </c>
      <c r="AW36" s="102"/>
    </row>
    <row r="37" customFormat="false" ht="15" hidden="false" customHeight="false" outlineLevel="0" collapsed="false">
      <c r="A37" s="121" t="n">
        <f aca="false">Poussins!A43</f>
        <v>0</v>
      </c>
      <c r="B37" s="153" t="n">
        <f aca="false">Poussins!B43</f>
        <v>0</v>
      </c>
      <c r="C37" s="211" t="str">
        <f aca="false">Poussins!C43</f>
        <v> </v>
      </c>
      <c r="D37" s="138" t="str">
        <f aca="false">Poussins!D43</f>
        <v> </v>
      </c>
      <c r="E37" s="139" t="str">
        <f aca="false">Poussins!E43</f>
        <v> </v>
      </c>
      <c r="F37" s="212" t="str">
        <f aca="false">Poussins!F43</f>
        <v> </v>
      </c>
      <c r="G37" s="213"/>
      <c r="H37" s="142" t="n">
        <f aca="false">Poussins!H43</f>
        <v>0</v>
      </c>
      <c r="I37" s="214" t="n">
        <f aca="false">5*H37</f>
        <v>0</v>
      </c>
      <c r="J37" s="146" t="n">
        <f aca="false">Poussins!I43</f>
        <v>0</v>
      </c>
      <c r="K37" s="146" t="n">
        <f aca="false">Poussins!J43</f>
        <v>0</v>
      </c>
      <c r="L37" s="146" t="n">
        <f aca="false">Poussins!K43</f>
        <v>0</v>
      </c>
      <c r="M37" s="214" t="n">
        <f aca="false">K37+I37</f>
        <v>0</v>
      </c>
      <c r="N37" s="215" t="str">
        <f aca="false">LEFT((M37/60),1)</f>
        <v>0</v>
      </c>
      <c r="O37" s="215" t="n">
        <f aca="false">M37-(N37*60)</f>
        <v>0</v>
      </c>
      <c r="P37" s="215" t="n">
        <f aca="false">J37+N37</f>
        <v>0</v>
      </c>
      <c r="Q37" s="214" t="n">
        <f aca="false">L37+0</f>
        <v>0</v>
      </c>
      <c r="R37" s="138" t="n">
        <f aca="false">IF(J37&lt;&gt;0,CONCATENATE(IF(P37&gt;9,P37,CONCATENATE(0,P37)),":",IF(O37&gt;9,O37,CONCATENATE(0,O37)),":",IF(Q37&gt;9,Q37,CONCATENATE(0,Q37))," "))</f>
        <v>0</v>
      </c>
      <c r="S37" s="215" t="str">
        <f aca="false">IF(J37&lt;&gt;0,(P37*60)+(O37)+(L37/100)," ")</f>
        <v> </v>
      </c>
      <c r="T37" s="151" t="n">
        <f aca="false">IF(ISERROR(RANK(S37,$S$9:$S$38,1)),0,RANK(S37,$S$9:$S$38,1))</f>
        <v>0</v>
      </c>
      <c r="U37" s="213"/>
      <c r="V37" s="216"/>
      <c r="W37" s="146" t="n">
        <f aca="false">Poussins!P43</f>
        <v>0</v>
      </c>
      <c r="X37" s="146" t="n">
        <f aca="false">Poussins!Q43</f>
        <v>0</v>
      </c>
      <c r="Y37" s="146" t="n">
        <f aca="false">Poussins!R43</f>
        <v>0</v>
      </c>
      <c r="Z37" s="215" t="str">
        <f aca="false">IF((W37*60)+(X37)+(Y37/100)&gt;0,(W37*60)+(X37)+(Y37/100),"")</f>
        <v/>
      </c>
      <c r="AA37" s="217" t="n">
        <f aca="false">IF(ISERROR(RANK(Z37,$Z$9:$Z$38,1)),0,RANK(Z37,$Z$9:$Z$38,1))</f>
        <v>0</v>
      </c>
      <c r="AB37" s="218"/>
      <c r="AC37" s="146" t="n">
        <f aca="false">Poussins!V43</f>
        <v>0</v>
      </c>
      <c r="AD37" s="146" t="n">
        <f aca="false">Poussins!W43</f>
        <v>0</v>
      </c>
      <c r="AE37" s="215" t="str">
        <f aca="false">IF(AC37&lt;&gt;0,(AC37+(AD37/100))," ")</f>
        <v> </v>
      </c>
      <c r="AF37" s="151" t="n">
        <f aca="false">IF(ISERROR(RANK(AE37,$AE$9:$AE$38,1)),0,RANK(AE37,$AE$9:$AE$38,1))</f>
        <v>0</v>
      </c>
      <c r="AG37" s="218"/>
      <c r="AH37" s="219"/>
      <c r="AI37" s="243" t="n">
        <f aca="false">Poussins!AA43</f>
        <v>0</v>
      </c>
      <c r="AJ37" s="220"/>
      <c r="AK37" s="221" t="n">
        <f aca="false">IF($J$8&gt;0,T37,1)</f>
        <v>0</v>
      </c>
      <c r="AL37" s="222" t="n">
        <f aca="false">IF($J$8&gt;0,T37*1.001,1)</f>
        <v>0</v>
      </c>
      <c r="AM37" s="221" t="n">
        <f aca="false">IF($W$8&gt;0,AA37,1)</f>
        <v>1</v>
      </c>
      <c r="AN37" s="222" t="n">
        <f aca="false">IF($W$8&gt;0,AA37*1.001,1)</f>
        <v>1</v>
      </c>
      <c r="AO37" s="223" t="n">
        <f aca="false">IF($AC$8&gt;0,AF37,1)</f>
        <v>0</v>
      </c>
      <c r="AP37" s="223" t="n">
        <f aca="false">IF($AI$8&gt;0,AI37,1)</f>
        <v>1</v>
      </c>
      <c r="AQ37" s="224" t="str">
        <f aca="false">IF((AK37*AM37*AO37*AP37)=0," ",(AK37+AM37+AO37+AP37))</f>
        <v> </v>
      </c>
      <c r="AR37" s="222" t="str">
        <f aca="false">IF((AL37*AN37*AO37*AP37)=0," ",(AL37+AN37+AO37+AP37))</f>
        <v> </v>
      </c>
      <c r="AS37" s="225"/>
      <c r="AT37" s="150"/>
      <c r="AU37" s="151" t="str">
        <f aca="false">IF(ISERROR(RANK(AQ37,AQ$9:$AQ$38,1)),"",RANK(AQ37,$AQ$9:$AQ$38,1))</f>
        <v/>
      </c>
      <c r="AV37" s="151" t="str">
        <f aca="false">IF(ISERROR(RANK(AR37,$AR$9:AR$38,1)),"",RANK(AR37,$AR$9:$AR$38,1))</f>
        <v/>
      </c>
      <c r="AW37" s="102"/>
    </row>
    <row r="38" customFormat="false" ht="15.75" hidden="false" customHeight="false" outlineLevel="0" collapsed="false">
      <c r="A38" s="154" t="n">
        <f aca="false">Poussins!A44</f>
        <v>0</v>
      </c>
      <c r="B38" s="155" t="n">
        <f aca="false">Poussins!B44</f>
        <v>0</v>
      </c>
      <c r="C38" s="227" t="str">
        <f aca="false">Poussins!C44</f>
        <v> </v>
      </c>
      <c r="D38" s="156" t="str">
        <f aca="false">Poussins!D44</f>
        <v> </v>
      </c>
      <c r="E38" s="157" t="str">
        <f aca="false">Poussins!E44</f>
        <v> </v>
      </c>
      <c r="F38" s="228" t="str">
        <f aca="false">Poussins!F44</f>
        <v> </v>
      </c>
      <c r="G38" s="229"/>
      <c r="H38" s="142" t="n">
        <f aca="false">Poussins!H44</f>
        <v>0</v>
      </c>
      <c r="I38" s="230" t="n">
        <f aca="false">5*H38</f>
        <v>0</v>
      </c>
      <c r="J38" s="146" t="n">
        <f aca="false">Poussins!I44</f>
        <v>0</v>
      </c>
      <c r="K38" s="146" t="n">
        <f aca="false">Poussins!J44</f>
        <v>0</v>
      </c>
      <c r="L38" s="146" t="n">
        <f aca="false">Poussins!K44</f>
        <v>0</v>
      </c>
      <c r="M38" s="230" t="n">
        <f aca="false">K38+I38</f>
        <v>0</v>
      </c>
      <c r="N38" s="231" t="str">
        <f aca="false">LEFT((M38/60),1)</f>
        <v>0</v>
      </c>
      <c r="O38" s="231" t="n">
        <f aca="false">M38-(N38*60)</f>
        <v>0</v>
      </c>
      <c r="P38" s="231" t="n">
        <f aca="false">J38+N38</f>
        <v>0</v>
      </c>
      <c r="Q38" s="230" t="n">
        <f aca="false">L38+0</f>
        <v>0</v>
      </c>
      <c r="R38" s="232" t="n">
        <f aca="false">IF(J38&lt;&gt;0,CONCATENATE(IF(P38&gt;9,P38,CONCATENATE(0,P38)),":",IF(O38&gt;9,O38,CONCATENATE(0,O38)),":",IF(Q38&gt;9,Q38,CONCATENATE(0,Q38))," "))</f>
        <v>0</v>
      </c>
      <c r="S38" s="215" t="str">
        <f aca="false">IF(J38&lt;&gt;0,(P38*60)+(O38)+(L38/100)," ")</f>
        <v> </v>
      </c>
      <c r="T38" s="151" t="n">
        <f aca="false">IF(ISERROR(RANK(S38,$S$9:$S$38,1)),0,RANK(S38,$S$9:$S$38,1))</f>
        <v>0</v>
      </c>
      <c r="U38" s="229"/>
      <c r="V38" s="233"/>
      <c r="W38" s="146" t="n">
        <f aca="false">Poussins!P44</f>
        <v>0</v>
      </c>
      <c r="X38" s="146" t="n">
        <f aca="false">Poussins!Q44</f>
        <v>0</v>
      </c>
      <c r="Y38" s="146" t="n">
        <f aca="false">Poussins!R44</f>
        <v>0</v>
      </c>
      <c r="Z38" s="215" t="str">
        <f aca="false">IF((W38*60)+(X38)+(Y38/100)&gt;0,(W38*60)+(X38)+(Y38/100),"")</f>
        <v/>
      </c>
      <c r="AA38" s="217" t="n">
        <f aca="false">IF(ISERROR(RANK(Z38,$Z$9:$Z$38,1)),0,RANK(Z38,$Z$9:$Z$38,1))</f>
        <v>0</v>
      </c>
      <c r="AB38" s="234"/>
      <c r="AC38" s="146" t="n">
        <f aca="false">Poussins!V44</f>
        <v>0</v>
      </c>
      <c r="AD38" s="146" t="n">
        <f aca="false">Poussins!W44</f>
        <v>0</v>
      </c>
      <c r="AE38" s="215" t="str">
        <f aca="false">IF(AC38&lt;&gt;0,(AC38+(AD38/100))," ")</f>
        <v> </v>
      </c>
      <c r="AF38" s="151" t="n">
        <f aca="false">IF(ISERROR(RANK(AE38,$AE$9:$AE$38,1)),0,RANK(AE38,$AE$9:$AE$38,1))</f>
        <v>0</v>
      </c>
      <c r="AG38" s="234"/>
      <c r="AH38" s="235"/>
      <c r="AI38" s="243" t="n">
        <f aca="false">Poussins!AA44</f>
        <v>0</v>
      </c>
      <c r="AJ38" s="236"/>
      <c r="AK38" s="237" t="n">
        <f aca="false">IF($J$8&gt;0,T38,1)</f>
        <v>0</v>
      </c>
      <c r="AL38" s="238" t="n">
        <f aca="false">IF($J$8&gt;0,T38*1.001,1)</f>
        <v>0</v>
      </c>
      <c r="AM38" s="237" t="n">
        <f aca="false">IF($W$8&gt;0,AA38,1)</f>
        <v>1</v>
      </c>
      <c r="AN38" s="238" t="n">
        <f aca="false">IF($W$8&gt;0,AA38*1.001,1)</f>
        <v>1</v>
      </c>
      <c r="AO38" s="223" t="n">
        <f aca="false">IF($AC$8&gt;0,AF38,1)</f>
        <v>0</v>
      </c>
      <c r="AP38" s="223" t="n">
        <f aca="false">IF($AI$8&gt;0,AI38,1)</f>
        <v>1</v>
      </c>
      <c r="AQ38" s="239" t="str">
        <f aca="false">IF((AK38*AM38*AO38*AP38)=0," ",(AK38+AM38+AO38+AP38))</f>
        <v> </v>
      </c>
      <c r="AR38" s="238" t="str">
        <f aca="false">IF((AL38*AN38*AO38*AP38)=0," ",(AL38+AN38+AO38+AP38))</f>
        <v> </v>
      </c>
      <c r="AS38" s="225"/>
      <c r="AT38" s="150"/>
      <c r="AU38" s="151" t="str">
        <f aca="false">IF(ISERROR(RANK(AQ38,AQ$9:$AQ$38,1)),"",RANK(AQ38,$AQ$9:$AQ$38,1))</f>
        <v/>
      </c>
      <c r="AV38" s="151" t="str">
        <f aca="false">IF(ISERROR(RANK(AR38,$AR$9:AR$38,1)),"",RANK(AR38,$AR$9:$AR$38,1))</f>
        <v/>
      </c>
      <c r="AW38" s="102"/>
    </row>
    <row r="39" customFormat="false" ht="15.75" hidden="false" customHeight="false" outlineLevel="0" collapsed="false">
      <c r="G39" s="141"/>
      <c r="H39" s="141"/>
      <c r="I39" s="174"/>
      <c r="J39" s="141"/>
      <c r="K39" s="174"/>
      <c r="L39" s="174"/>
      <c r="M39" s="174"/>
      <c r="N39" s="174"/>
      <c r="O39" s="141"/>
      <c r="P39" s="175"/>
      <c r="Q39" s="175"/>
      <c r="R39" s="141"/>
      <c r="S39" s="141"/>
      <c r="T39" s="141"/>
      <c r="U39" s="141"/>
      <c r="V39" s="76"/>
      <c r="W39" s="76"/>
      <c r="X39" s="95"/>
      <c r="Y39" s="95"/>
      <c r="Z39" s="76"/>
      <c r="AA39" s="176"/>
      <c r="AB39" s="81"/>
      <c r="AC39" s="81"/>
      <c r="AD39" s="81"/>
      <c r="AE39" s="81"/>
      <c r="AF39" s="81"/>
      <c r="AG39" s="81"/>
      <c r="AH39" s="82"/>
      <c r="AI39" s="82"/>
      <c r="AJ39" s="82"/>
      <c r="AK39" s="177"/>
      <c r="AL39" s="177"/>
      <c r="AM39" s="177"/>
      <c r="AN39" s="177"/>
      <c r="AO39" s="177"/>
      <c r="AP39" s="177"/>
      <c r="AQ39" s="177"/>
      <c r="AR39" s="178"/>
      <c r="AS39" s="178"/>
      <c r="AT39" s="101"/>
      <c r="AU39" s="101"/>
      <c r="AV39" s="101"/>
      <c r="AW39" s="102"/>
    </row>
    <row r="40" customFormat="false" ht="15" hidden="false" customHeight="false" outlineLevel="0" collapsed="false">
      <c r="H40" s="53"/>
      <c r="J40" s="53"/>
      <c r="W40" s="53"/>
    </row>
    <row r="41" customFormat="false" ht="15" hidden="false" customHeight="false" outlineLevel="0" collapsed="false">
      <c r="H41" s="53"/>
      <c r="J41" s="53"/>
      <c r="W41" s="53"/>
      <c r="Y41" s="51"/>
    </row>
    <row r="42" customFormat="false" ht="15" hidden="false" customHeight="false" outlineLevel="0" collapsed="false">
      <c r="H42" s="53"/>
      <c r="J42" s="53"/>
      <c r="R42" s="53"/>
      <c r="W42" s="53"/>
      <c r="Y42" s="51"/>
    </row>
    <row r="43" customFormat="false" ht="15" hidden="false" customHeight="false" outlineLevel="0" collapsed="false">
      <c r="Y43" s="51"/>
    </row>
  </sheetData>
  <mergeCells count="37">
    <mergeCell ref="A2:A7"/>
    <mergeCell ref="B2:B7"/>
    <mergeCell ref="C2:C7"/>
    <mergeCell ref="D2:D7"/>
    <mergeCell ref="E2:E7"/>
    <mergeCell ref="F2:F7"/>
    <mergeCell ref="H2:T2"/>
    <mergeCell ref="W2:AA2"/>
    <mergeCell ref="AC2:AF2"/>
    <mergeCell ref="AK2:AK7"/>
    <mergeCell ref="AL2:AL7"/>
    <mergeCell ref="AM2:AM7"/>
    <mergeCell ref="AN2:AN7"/>
    <mergeCell ref="AO2:AO7"/>
    <mergeCell ref="AP2:AP7"/>
    <mergeCell ref="AQ2:AQ7"/>
    <mergeCell ref="AR2:AR7"/>
    <mergeCell ref="AU2:AU7"/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S3:S7"/>
    <mergeCell ref="T3:T7"/>
    <mergeCell ref="W3:Y6"/>
    <mergeCell ref="Z3:Z7"/>
    <mergeCell ref="AA3:AA7"/>
    <mergeCell ref="AC3:AD6"/>
    <mergeCell ref="AE3:AE7"/>
    <mergeCell ref="AF3:AF7"/>
    <mergeCell ref="AI3:AI7"/>
  </mergeCells>
  <conditionalFormatting sqref="R9:R38">
    <cfRule type="containsText" priority="2" operator="containsText" aboveAverage="0" equalAverage="0" bottom="0" percent="0" rank="0" text="FAUX" dxfId="17">
      <formula>NOT(ISERROR(SEARCH("FAUX",R9)))</formula>
    </cfRule>
  </conditionalFormatting>
  <conditionalFormatting sqref="F9:G9 G19:G38 G10:G17 F10:F38">
    <cfRule type="notContainsText" priority="3" operator="notContains" aboveAverage="0" equalAverage="0" bottom="0" percent="0" rank="0" text="p" dxfId="18">
      <formula>ISERROR(SEARCH("p",F9))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90</TotalTime>
  <Application>LibreOffice/6.4.7.2$Windows_X86_64 LibreOffice_project/639b8ac485750d5696d7590a72ef1b496725cfb5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2006-09-12T15:06:44Z</dcterms:created>
  <dc:creator/>
  <dc:description/>
  <dc:language>fr-FR</dc:language>
  <cp:lastModifiedBy/>
  <dcterms:modified xsi:type="dcterms:W3CDTF">2021-06-06T14:48:26Z</dcterms:modified>
  <cp:revision>16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