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100" windowWidth="24280" windowHeight="16540" firstSheet="1" activeTab="1"/>
  </bookViews>
  <sheets>
    <sheet name="Cadets 1-2" sheetId="1" r:id="rId1"/>
    <sheet name="Minimes G" sheetId="2" r:id="rId2"/>
    <sheet name="Minimes F-Cadettes" sheetId="3" r:id="rId3"/>
    <sheet name="Féminines" sheetId="4" r:id="rId4"/>
    <sheet name="Juniors" sheetId="5" r:id="rId5"/>
    <sheet name="Vétérans" sheetId="6" r:id="rId6"/>
    <sheet name="Super Vétérans" sheetId="7" r:id="rId7"/>
    <sheet name="Anciens" sheetId="8" r:id="rId8"/>
    <sheet name="Espoirs" sheetId="9" r:id="rId9"/>
    <sheet name="0" sheetId="10" r:id="rId10"/>
  </sheets>
  <externalReferences>
    <externalReference r:id="rId11"/>
    <externalReference r:id="rId12"/>
    <externalReference r:id="rId13"/>
    <externalReference r:id="rId14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9" l="1"/>
  <c r="F27" i="9"/>
  <c r="E27" i="9"/>
  <c r="D27" i="9"/>
  <c r="C27" i="9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F9" i="9"/>
  <c r="E9" i="9"/>
  <c r="D9" i="9"/>
  <c r="C9" i="9"/>
  <c r="F8" i="9"/>
  <c r="E8" i="9"/>
  <c r="D8" i="9"/>
  <c r="C8" i="9"/>
  <c r="F7" i="9"/>
  <c r="E7" i="9"/>
  <c r="D7" i="9"/>
  <c r="C7" i="9"/>
  <c r="G2" i="9"/>
  <c r="C1" i="6"/>
  <c r="F40" i="6"/>
  <c r="E40" i="6"/>
  <c r="D40" i="6"/>
  <c r="C40" i="6"/>
  <c r="F39" i="6"/>
  <c r="E39" i="6"/>
  <c r="D39" i="6"/>
  <c r="C39" i="6"/>
  <c r="F38" i="6"/>
  <c r="E38" i="6"/>
  <c r="D38" i="6"/>
  <c r="C38" i="6"/>
  <c r="F37" i="6"/>
  <c r="E37" i="6"/>
  <c r="D37" i="6"/>
  <c r="C37" i="6"/>
  <c r="F36" i="6"/>
  <c r="E36" i="6"/>
  <c r="D36" i="6"/>
  <c r="C36" i="6"/>
  <c r="F35" i="6"/>
  <c r="E35" i="6"/>
  <c r="D35" i="6"/>
  <c r="C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F23" i="6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2" i="6"/>
  <c r="F12" i="5"/>
  <c r="E12" i="5"/>
  <c r="D12" i="5"/>
  <c r="C12" i="5"/>
  <c r="F11" i="5"/>
  <c r="E11" i="5"/>
  <c r="D11" i="5"/>
  <c r="C11" i="5"/>
  <c r="F10" i="5"/>
  <c r="E10" i="5"/>
  <c r="D10" i="5"/>
  <c r="C10" i="5"/>
  <c r="F9" i="5"/>
  <c r="E9" i="5"/>
  <c r="D9" i="5"/>
  <c r="C9" i="5"/>
  <c r="F8" i="5"/>
  <c r="E8" i="5"/>
  <c r="D8" i="5"/>
  <c r="C8" i="5"/>
  <c r="F7" i="5"/>
  <c r="E7" i="5"/>
  <c r="D7" i="5"/>
  <c r="C7" i="5"/>
  <c r="F2" i="5"/>
  <c r="C3" i="5"/>
  <c r="C1" i="5"/>
  <c r="C1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G2" i="5"/>
  <c r="G2" i="6"/>
  <c r="G2" i="4"/>
</calcChain>
</file>

<file path=xl/comments1.xml><?xml version="1.0" encoding="utf-8"?>
<comments xmlns="http://schemas.openxmlformats.org/spreadsheetml/2006/main">
  <authors>
    <author>Christian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Christian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Christian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Christian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<sst xmlns="http://schemas.openxmlformats.org/spreadsheetml/2006/main" count="374" uniqueCount="172">
  <si>
    <t>COURSE</t>
  </si>
  <si>
    <t>VARENNES SAINT SAUVEUR  71</t>
  </si>
  <si>
    <t>CATEGORIE</t>
  </si>
  <si>
    <t xml:space="preserve">CADETS 1 et 2 -  </t>
  </si>
  <si>
    <t>PARTANTS</t>
  </si>
  <si>
    <t>CLASSES</t>
  </si>
  <si>
    <t>Place</t>
  </si>
  <si>
    <t>Doss</t>
  </si>
  <si>
    <t>NOM et PRENOM</t>
  </si>
  <si>
    <t>ASSOCIATION</t>
  </si>
  <si>
    <t>N° LICENCE</t>
  </si>
  <si>
    <t>CAT.</t>
  </si>
  <si>
    <t>TEMPS</t>
  </si>
  <si>
    <t>DE SOUZA AZEVEDO   KEYLANN</t>
  </si>
  <si>
    <t>ECUISSES V S PASSION</t>
  </si>
  <si>
    <t>C1 15</t>
  </si>
  <si>
    <t>MENAND   ARTHUR</t>
  </si>
  <si>
    <t>TEAM MERCUREY</t>
  </si>
  <si>
    <t>C2 16</t>
  </si>
  <si>
    <t>BRUNO   ANTOINE</t>
  </si>
  <si>
    <t>GELIN   THIBAULT</t>
  </si>
  <si>
    <t>V C TOURNUS</t>
  </si>
  <si>
    <t>DE SOUZA AZEVEDO   EVANN</t>
  </si>
  <si>
    <t>DEMORTIERE   FRANÇOIS</t>
  </si>
  <si>
    <t>CREUSOT CYCLISME</t>
  </si>
  <si>
    <t>DOS SANTOS   THOMAS</t>
  </si>
  <si>
    <t xml:space="preserve"> </t>
  </si>
  <si>
    <t>MINIMES 13/14 ans</t>
  </si>
  <si>
    <t>AUCLERC   NATHAN</t>
  </si>
  <si>
    <t>CYCLO SAN MARTINOIS</t>
  </si>
  <si>
    <t>M 14</t>
  </si>
  <si>
    <t>54' 26"</t>
  </si>
  <si>
    <t>DURAND   PIERRE LOUIS</t>
  </si>
  <si>
    <t>à 1' 54"</t>
  </si>
  <si>
    <t>PERRUCHOT   CORENTIN</t>
  </si>
  <si>
    <t>M 13</t>
  </si>
  <si>
    <t>GRIMAUD   CLÉMENT</t>
  </si>
  <si>
    <t>VELO CLUB DOLOIS</t>
  </si>
  <si>
    <t>DOS SANTOS   ENZO</t>
  </si>
  <si>
    <t>TILLIER   CORENTIN</t>
  </si>
  <si>
    <t>A C VERDUNOISE</t>
  </si>
  <si>
    <t>GROSJEAN   EMILIEN</t>
  </si>
  <si>
    <t>V S JONCY</t>
  </si>
  <si>
    <t>GLANIN   CORENTIN</t>
  </si>
  <si>
    <t>PAGE   HUGO</t>
  </si>
  <si>
    <t>DEVERCHÈRE   MYLÈNE</t>
  </si>
  <si>
    <t>V C CHAROLAIS</t>
  </si>
  <si>
    <t>MF 13</t>
  </si>
  <si>
    <t>GLANNIN   FLORA</t>
  </si>
  <si>
    <t>MINIMES F - Cadettes</t>
  </si>
  <si>
    <t>FÉMININES</t>
  </si>
  <si>
    <t>1H 47' 08"</t>
  </si>
  <si>
    <t>VETERANS 40/49</t>
  </si>
  <si>
    <t>SUPER VÉTÉRANS - 50 / 59 ANS</t>
  </si>
  <si>
    <t>NICOLAS   MICHEL</t>
  </si>
  <si>
    <t>JURA DOLOIS CYCLISME</t>
  </si>
  <si>
    <t>SV 52</t>
  </si>
  <si>
    <t>1h 34' 27"</t>
  </si>
  <si>
    <t>CURTIL   DENIS</t>
  </si>
  <si>
    <t>SV 51</t>
  </si>
  <si>
    <t>AIGON   FLORENT</t>
  </si>
  <si>
    <t>A S L HAUTEVILLE</t>
  </si>
  <si>
    <t>DA SILVA   ANTONIO</t>
  </si>
  <si>
    <t>ESTEVES   BRUNO</t>
  </si>
  <si>
    <t>MAILLOT   PIERRE</t>
  </si>
  <si>
    <t>ROAD TEAM 71</t>
  </si>
  <si>
    <t>SV 54</t>
  </si>
  <si>
    <t>SEGUIN   PHILIPPE</t>
  </si>
  <si>
    <t>SV 55</t>
  </si>
  <si>
    <t>NICOLLE   ANDRE</t>
  </si>
  <si>
    <t>T C AUXONNAIS</t>
  </si>
  <si>
    <t>SV 50</t>
  </si>
  <si>
    <t>SIDOTI   MICHEL</t>
  </si>
  <si>
    <t>VÉLO SPORT CHALONNAIS</t>
  </si>
  <si>
    <t>SV 56</t>
  </si>
  <si>
    <t>1h 34'50"</t>
  </si>
  <si>
    <t>DESMARIS   CLAUDE</t>
  </si>
  <si>
    <t>1h 34' 55</t>
  </si>
  <si>
    <t>FAYRAC   CHRISTIAN</t>
  </si>
  <si>
    <t>SV 57</t>
  </si>
  <si>
    <t>DORIN   SERGE</t>
  </si>
  <si>
    <t>SV 58</t>
  </si>
  <si>
    <t>PITOUX   CHRISTIAN</t>
  </si>
  <si>
    <t>CYCLO ECO TEAM ALUZE</t>
  </si>
  <si>
    <t>FOUILLOUX   THIERRY</t>
  </si>
  <si>
    <t>BILLET   PATRICK</t>
  </si>
  <si>
    <t>LORENZO   BRUNO</t>
  </si>
  <si>
    <t>1h 35' 00"</t>
  </si>
  <si>
    <t>DAUBAS   JEAN PIERRE</t>
  </si>
  <si>
    <t>LAMALLE   PHILIPPE</t>
  </si>
  <si>
    <t>ZACCHIA   TONY</t>
  </si>
  <si>
    <t>V C SAINT MARCEL</t>
  </si>
  <si>
    <t>BERTOUX   CHRISTIAN</t>
  </si>
  <si>
    <t>ROUE SAINT VALLÉRIENNE</t>
  </si>
  <si>
    <t>TRANCHANT   RÉGIS</t>
  </si>
  <si>
    <t>METHY   FREDERIC</t>
  </si>
  <si>
    <t>ROUSSET   MICHEL</t>
  </si>
  <si>
    <t>CREUSOT VELO SPORT</t>
  </si>
  <si>
    <t>RABUT   ERIC</t>
  </si>
  <si>
    <t>FINOT   CHRISTIAN</t>
  </si>
  <si>
    <t>PRODIALOG/DAVID DEREPAS</t>
  </si>
  <si>
    <t>FAZIO   SAVERIO</t>
  </si>
  <si>
    <t>1h 35' 15"</t>
  </si>
  <si>
    <t>BROÉ   PASCAL</t>
  </si>
  <si>
    <t>U V CHALON</t>
  </si>
  <si>
    <t>SV 53</t>
  </si>
  <si>
    <t>1h 35' 26"</t>
  </si>
  <si>
    <t>ROUSSEAUX   DOMINIQUE</t>
  </si>
  <si>
    <t>VELO SPORT CHALONNAIS</t>
  </si>
  <si>
    <t>METZ   THIERRY</t>
  </si>
  <si>
    <t>AS PTT CHALON</t>
  </si>
  <si>
    <t>MURTIN   FRANÇOIS</t>
  </si>
  <si>
    <t>ANCIENS 60 et +</t>
  </si>
  <si>
    <t>SIGUENZA   BERNARD</t>
  </si>
  <si>
    <t>A 62</t>
  </si>
  <si>
    <t>1h 32' 43"</t>
  </si>
  <si>
    <t>COPPEE   JEAN JACQUES</t>
  </si>
  <si>
    <t xml:space="preserve">A 62 </t>
  </si>
  <si>
    <t>DONZEL   ROLAND</t>
  </si>
  <si>
    <t>1h 32' 45"</t>
  </si>
  <si>
    <t>VERRIEN   ALAIN</t>
  </si>
  <si>
    <t>A 61</t>
  </si>
  <si>
    <t>SALOMON   CHRISTIAN</t>
  </si>
  <si>
    <t>A 67</t>
  </si>
  <si>
    <t>1h 32' 46</t>
  </si>
  <si>
    <t>PICHARD   JEAN LOUIS</t>
  </si>
  <si>
    <t>A 68</t>
  </si>
  <si>
    <t>PALUMBO   JULIO</t>
  </si>
  <si>
    <t>A 60</t>
  </si>
  <si>
    <t>1h 32' 49"</t>
  </si>
  <si>
    <t>DURAND   CHRISTIAN</t>
  </si>
  <si>
    <t>CHAILLOT   GEORGES</t>
  </si>
  <si>
    <t>GEOFFROY   PATRICK</t>
  </si>
  <si>
    <t>PRIOR   JOSE</t>
  </si>
  <si>
    <t>A 65</t>
  </si>
  <si>
    <t>1h 32' 52"</t>
  </si>
  <si>
    <t>PIFFAUT   MICHEL</t>
  </si>
  <si>
    <t>A 63</t>
  </si>
  <si>
    <t>PLISSON   DANIEL</t>
  </si>
  <si>
    <t>1h 32' 56"</t>
  </si>
  <si>
    <t>GILLOT   RAYMOND</t>
  </si>
  <si>
    <t>A C BUXY</t>
  </si>
  <si>
    <t>DESPLACES   ROGER</t>
  </si>
  <si>
    <t>MICHAUDET   JOAN</t>
  </si>
  <si>
    <t>GALLAND   FRANÇOIS</t>
  </si>
  <si>
    <t>CHEVILLARD   BERNARD</t>
  </si>
  <si>
    <t>A 64</t>
  </si>
  <si>
    <t>1h 33' 05"</t>
  </si>
  <si>
    <t>FAU   BERNARD</t>
  </si>
  <si>
    <t>VUILLEMIN   CHRISTIAN</t>
  </si>
  <si>
    <t xml:space="preserve">A C B </t>
  </si>
  <si>
    <t>1h 33' 26"</t>
  </si>
  <si>
    <t>GERRITSEN   EDWIN</t>
  </si>
  <si>
    <t>1h 24' 49"</t>
  </si>
  <si>
    <t>BUE   RENE</t>
  </si>
  <si>
    <t>A 66</t>
  </si>
  <si>
    <t>FUSTER   LOUIS</t>
  </si>
  <si>
    <t>A 70</t>
  </si>
  <si>
    <t>VUILLEMIN   ANDRÉ</t>
  </si>
  <si>
    <t>MIREBEAU SPORT CYCLISME</t>
  </si>
  <si>
    <t>RIBOLLET   GUY</t>
  </si>
  <si>
    <t>DUCAROUGE   JEAN LOUIS</t>
  </si>
  <si>
    <t>LANCELOT   ROGER</t>
  </si>
  <si>
    <t>ZOCCOLANTE    BRUNO</t>
  </si>
  <si>
    <t>COCHU   GILBERT</t>
  </si>
  <si>
    <t>PICARD   BERNARD</t>
  </si>
  <si>
    <t>2h 02' 32"</t>
  </si>
  <si>
    <t>ESPOIRS - SENIORS</t>
  </si>
  <si>
    <t>CHOMETTON JORDAN</t>
  </si>
  <si>
    <t>BAILLY FLORIAN</t>
  </si>
  <si>
    <t>GUILLEMIN Baptiste</t>
  </si>
  <si>
    <t>ECUISSES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</si>
</sst>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\ mmmm\ yyyy;@"/>
    <numFmt numFmtId="165" formatCode="[$-40C]d\-mmm\-yy;@"/>
    <numFmt numFmtId="166" formatCode="[h]\.mm\.ss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b/>
      <sz val="8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8"/>
      <color rgb="FFFF0000"/>
      <name val="Book Antiqua"/>
      <family val="1"/>
    </font>
    <font>
      <b/>
      <sz val="8"/>
      <color rgb="FF0070C0"/>
      <name val="Book Antiqu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</cellXfs>
  <cellStyles count="1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Minimes%20F&#233;minines%2013-14%20-Cadettes%2015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Juniors%2017%20.%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.V&#233;t&#233;rans%2040%20.4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.Espoirs%2019.22%20-%20Seniors%2023.3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 Op"/>
      <sheetName val="Inscription"/>
      <sheetName val="PRIX D EQUIPE"/>
      <sheetName val="ENG Dep"/>
      <sheetName val="EMARGEMENT"/>
      <sheetName val="CLASSEMENT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VARENNES SAINT SAUVEUR</v>
          </cell>
          <cell r="G2">
            <v>71</v>
          </cell>
        </row>
        <row r="12">
          <cell r="A12">
            <v>25</v>
          </cell>
          <cell r="B12" t="str">
            <v>PRES.</v>
          </cell>
          <cell r="C12" t="str">
            <v>GLANNIN</v>
          </cell>
          <cell r="D12" t="str">
            <v>FLORA</v>
          </cell>
          <cell r="E12" t="str">
            <v>A C VERDUNOISE</v>
          </cell>
          <cell r="F12" t="str">
            <v>MF 13</v>
          </cell>
          <cell r="G12" t="str">
            <v>492531</v>
          </cell>
        </row>
        <row r="13">
          <cell r="A13">
            <v>26</v>
          </cell>
          <cell r="B13" t="str">
            <v>PRES.</v>
          </cell>
          <cell r="C13" t="str">
            <v>DEVERCHÈRE</v>
          </cell>
          <cell r="D13" t="str">
            <v>MYLÈNE</v>
          </cell>
          <cell r="E13" t="str">
            <v>V C CHAROLAIS</v>
          </cell>
          <cell r="F13" t="str">
            <v>MF 13</v>
          </cell>
          <cell r="G13" t="str">
            <v>308154</v>
          </cell>
        </row>
        <row r="14">
          <cell r="A14">
            <v>27</v>
          </cell>
        </row>
        <row r="15">
          <cell r="A15">
            <v>28</v>
          </cell>
        </row>
        <row r="16">
          <cell r="A16">
            <v>29</v>
          </cell>
        </row>
        <row r="17">
          <cell r="A17">
            <v>30</v>
          </cell>
        </row>
        <row r="25">
          <cell r="A25">
            <v>31</v>
          </cell>
          <cell r="B25" t="str">
            <v>PRES</v>
          </cell>
          <cell r="C25" t="str">
            <v>LONJARET</v>
          </cell>
          <cell r="D25" t="str">
            <v>CHRISTINE</v>
          </cell>
          <cell r="E25" t="str">
            <v>A C VERDUNOISE</v>
          </cell>
          <cell r="F25" t="str">
            <v>FSV 53</v>
          </cell>
          <cell r="G25" t="str">
            <v>236028</v>
          </cell>
        </row>
        <row r="26">
          <cell r="A26">
            <v>32</v>
          </cell>
          <cell r="B26" t="str">
            <v>PRES</v>
          </cell>
          <cell r="C26" t="str">
            <v>SERODIO</v>
          </cell>
          <cell r="D26" t="str">
            <v>CAMILLE</v>
          </cell>
          <cell r="E26" t="str">
            <v>V C OFFENSIF DIJON</v>
          </cell>
          <cell r="F26" t="str">
            <v>FS 24</v>
          </cell>
          <cell r="G26" t="str">
            <v>226192</v>
          </cell>
        </row>
        <row r="27">
          <cell r="A27">
            <v>33</v>
          </cell>
          <cell r="B27" t="str">
            <v>PRES</v>
          </cell>
          <cell r="C27" t="str">
            <v>ESCRIBA</v>
          </cell>
          <cell r="D27" t="str">
            <v>CAROLLE</v>
          </cell>
          <cell r="E27" t="str">
            <v>A S L HAUTEVILLE</v>
          </cell>
          <cell r="F27" t="str">
            <v>FV 43</v>
          </cell>
          <cell r="G27" t="str">
            <v>370580</v>
          </cell>
        </row>
        <row r="28">
          <cell r="A28">
            <v>34</v>
          </cell>
          <cell r="B28" t="str">
            <v>PRES</v>
          </cell>
          <cell r="C28" t="str">
            <v>ALMEIDA</v>
          </cell>
          <cell r="D28" t="str">
            <v>ANNE MARIE</v>
          </cell>
          <cell r="E28" t="str">
            <v>VÉLO SPORT CHALONNAIS</v>
          </cell>
          <cell r="F28" t="str">
            <v>FV 47</v>
          </cell>
          <cell r="G28" t="str">
            <v>228782</v>
          </cell>
        </row>
        <row r="29">
          <cell r="A29">
            <v>35</v>
          </cell>
          <cell r="B29" t="str">
            <v>PRES</v>
          </cell>
          <cell r="C29" t="str">
            <v>POMPANON</v>
          </cell>
          <cell r="D29" t="str">
            <v>MARGOT</v>
          </cell>
          <cell r="E29" t="str">
            <v>CYCLING ECO TEAM ALUZE</v>
          </cell>
          <cell r="F29" t="str">
            <v>FJ 18</v>
          </cell>
          <cell r="G29" t="str">
            <v>55597099</v>
          </cell>
        </row>
        <row r="30">
          <cell r="A30">
            <v>36</v>
          </cell>
          <cell r="B30" t="str">
            <v>PRES</v>
          </cell>
          <cell r="C30" t="str">
            <v>POMPANON</v>
          </cell>
          <cell r="D30" t="str">
            <v>LAURA</v>
          </cell>
          <cell r="E30" t="str">
            <v>CYCLING ECO TEAM ALUZE</v>
          </cell>
          <cell r="F30" t="str">
            <v>FS 28</v>
          </cell>
          <cell r="G30" t="str">
            <v>486537</v>
          </cell>
        </row>
        <row r="31">
          <cell r="A31">
            <v>37</v>
          </cell>
          <cell r="B31" t="str">
            <v>PRES</v>
          </cell>
          <cell r="C31" t="str">
            <v>LAREURE</v>
          </cell>
          <cell r="D31" t="str">
            <v>MARLÈNE</v>
          </cell>
          <cell r="E31" t="str">
            <v>CYCLING ECO TEAM ALUZE</v>
          </cell>
          <cell r="F31" t="str">
            <v>FS 27</v>
          </cell>
          <cell r="G31" t="str">
            <v>55483048</v>
          </cell>
        </row>
        <row r="32">
          <cell r="A32">
            <v>38</v>
          </cell>
          <cell r="B32" t="str">
            <v>PRES</v>
          </cell>
          <cell r="C32" t="str">
            <v>FUSTER</v>
          </cell>
          <cell r="D32" t="str">
            <v>SANDRINE</v>
          </cell>
          <cell r="E32" t="str">
            <v>CYCLO SAN MARTINOIS</v>
          </cell>
          <cell r="F32" t="str">
            <v>FS 37</v>
          </cell>
          <cell r="G32" t="str">
            <v>240990</v>
          </cell>
        </row>
        <row r="33">
          <cell r="A33">
            <v>39</v>
          </cell>
          <cell r="B33" t="str">
            <v>PRES</v>
          </cell>
          <cell r="C33" t="str">
            <v>GUILLET</v>
          </cell>
          <cell r="D33" t="str">
            <v>JESSICA</v>
          </cell>
          <cell r="E33" t="str">
            <v>CYCLO SAN MARTINOIS</v>
          </cell>
          <cell r="F33" t="str">
            <v>FS 24</v>
          </cell>
          <cell r="G33" t="str">
            <v>231244</v>
          </cell>
        </row>
        <row r="34">
          <cell r="A34">
            <v>40</v>
          </cell>
          <cell r="B34" t="str">
            <v>PRES</v>
          </cell>
          <cell r="C34" t="str">
            <v>RABUT</v>
          </cell>
          <cell r="D34" t="str">
            <v>MARINETTE</v>
          </cell>
          <cell r="E34" t="str">
            <v>CYCLO SAN MARTINOIS</v>
          </cell>
          <cell r="F34" t="str">
            <v>FV 48</v>
          </cell>
          <cell r="G34" t="str">
            <v>224211</v>
          </cell>
        </row>
        <row r="35">
          <cell r="A35">
            <v>41</v>
          </cell>
          <cell r="B35" t="str">
            <v>PRES</v>
          </cell>
          <cell r="C35" t="str">
            <v>MAILLOT</v>
          </cell>
          <cell r="D35" t="str">
            <v>CORINNE</v>
          </cell>
          <cell r="E35" t="str">
            <v>CYCLO SAN MARTINOIS</v>
          </cell>
          <cell r="F35" t="str">
            <v>FV 48</v>
          </cell>
          <cell r="G35" t="str">
            <v>363589</v>
          </cell>
        </row>
        <row r="36">
          <cell r="A36">
            <v>42</v>
          </cell>
          <cell r="B36" t="str">
            <v>PRES</v>
          </cell>
          <cell r="C36" t="str">
            <v>ZACCHIA</v>
          </cell>
          <cell r="D36" t="str">
            <v>JOCELYNE</v>
          </cell>
          <cell r="E36" t="str">
            <v>CYCLO SAN MARTINOIS</v>
          </cell>
          <cell r="F36" t="str">
            <v>FV 43</v>
          </cell>
          <cell r="G36" t="str">
            <v>244973</v>
          </cell>
        </row>
        <row r="37">
          <cell r="A37">
            <v>43</v>
          </cell>
          <cell r="B37" t="str">
            <v>PRES</v>
          </cell>
          <cell r="C37" t="str">
            <v>PROTHIAU</v>
          </cell>
          <cell r="D37" t="str">
            <v>MADELEINE</v>
          </cell>
          <cell r="E37" t="str">
            <v>CYCLO SAN MARTINOIS</v>
          </cell>
          <cell r="F37" t="str">
            <v>FSV 53</v>
          </cell>
          <cell r="G37" t="str">
            <v>236828</v>
          </cell>
        </row>
        <row r="38">
          <cell r="A38">
            <v>44</v>
          </cell>
          <cell r="B38" t="str">
            <v>PRES</v>
          </cell>
          <cell r="C38" t="str">
            <v>PRIOR</v>
          </cell>
          <cell r="D38" t="str">
            <v>SUZY</v>
          </cell>
          <cell r="E38" t="str">
            <v>CREUSOT VELO SPORT</v>
          </cell>
          <cell r="F38" t="str">
            <v>FS 37</v>
          </cell>
          <cell r="G38" t="str">
            <v>436372</v>
          </cell>
        </row>
        <row r="39">
          <cell r="A39">
            <v>45</v>
          </cell>
          <cell r="B39" t="str">
            <v>ABSE</v>
          </cell>
          <cell r="C39" t="str">
            <v>BOBILLOT</v>
          </cell>
          <cell r="D39" t="str">
            <v>FLAVIE</v>
          </cell>
          <cell r="E39" t="str">
            <v>PRODIALOG/DAVID DEREPAS</v>
          </cell>
          <cell r="F39" t="str">
            <v>FS 26</v>
          </cell>
          <cell r="G39" t="str">
            <v>305311</v>
          </cell>
        </row>
        <row r="40">
          <cell r="A40">
            <v>46</v>
          </cell>
        </row>
        <row r="41">
          <cell r="A41">
            <v>47</v>
          </cell>
        </row>
        <row r="42">
          <cell r="A42">
            <v>48</v>
          </cell>
        </row>
        <row r="43">
          <cell r="A43">
            <v>49</v>
          </cell>
        </row>
        <row r="44">
          <cell r="A44">
            <v>50</v>
          </cell>
        </row>
        <row r="45">
          <cell r="A45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 Op"/>
      <sheetName val="Inscription"/>
      <sheetName val="PRIX D EQUIPE"/>
      <sheetName val="ENG Dep"/>
      <sheetName val="EMARGEMENT"/>
      <sheetName val="CLASSEMENT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VARENNES SAINT SAUVEUR</v>
          </cell>
          <cell r="G2">
            <v>71</v>
          </cell>
        </row>
        <row r="5">
          <cell r="D5" t="str">
            <v>JUNIORS 17 / 18</v>
          </cell>
        </row>
        <row r="8">
          <cell r="F8">
            <v>7</v>
          </cell>
        </row>
        <row r="12">
          <cell r="A12">
            <v>131</v>
          </cell>
          <cell r="B12" t="str">
            <v>PRES.</v>
          </cell>
          <cell r="C12" t="str">
            <v>LARROZE</v>
          </cell>
          <cell r="D12" t="str">
            <v>JORDAN</v>
          </cell>
          <cell r="E12" t="str">
            <v>V C LOUHANS</v>
          </cell>
          <cell r="F12" t="str">
            <v>J 17</v>
          </cell>
          <cell r="G12" t="str">
            <v>55541492</v>
          </cell>
        </row>
        <row r="13">
          <cell r="A13">
            <v>132</v>
          </cell>
          <cell r="B13" t="str">
            <v>PRES.</v>
          </cell>
          <cell r="C13" t="str">
            <v>GANDREY</v>
          </cell>
          <cell r="D13" t="str">
            <v>CARL</v>
          </cell>
          <cell r="E13" t="str">
            <v>TEAM MERCUREY</v>
          </cell>
          <cell r="F13" t="str">
            <v>J 18</v>
          </cell>
          <cell r="G13" t="str">
            <v>373581</v>
          </cell>
        </row>
        <row r="14">
          <cell r="A14">
            <v>133</v>
          </cell>
          <cell r="B14" t="str">
            <v>PRES.</v>
          </cell>
          <cell r="C14" t="str">
            <v>PAGE</v>
          </cell>
          <cell r="D14" t="str">
            <v>THIBAULT</v>
          </cell>
          <cell r="E14" t="str">
            <v>V C TOURNUS</v>
          </cell>
          <cell r="F14" t="str">
            <v>J 17</v>
          </cell>
          <cell r="G14" t="str">
            <v>55491189</v>
          </cell>
        </row>
        <row r="15">
          <cell r="A15">
            <v>134</v>
          </cell>
          <cell r="B15" t="str">
            <v>ABSE</v>
          </cell>
          <cell r="C15" t="str">
            <v>TIREL</v>
          </cell>
          <cell r="D15" t="str">
            <v>LOUIS</v>
          </cell>
          <cell r="E15" t="str">
            <v>VELO CLUB DOLOIS</v>
          </cell>
          <cell r="F15" t="str">
            <v>J 17</v>
          </cell>
          <cell r="G15" t="str">
            <v>55543212</v>
          </cell>
        </row>
        <row r="16">
          <cell r="A16">
            <v>135</v>
          </cell>
          <cell r="B16" t="str">
            <v>PRES.</v>
          </cell>
          <cell r="C16" t="str">
            <v>AUCLERC</v>
          </cell>
          <cell r="D16" t="str">
            <v>LUCAS</v>
          </cell>
          <cell r="E16" t="str">
            <v>CYCLO SAN MARTINOIS</v>
          </cell>
          <cell r="F16" t="str">
            <v>J 17</v>
          </cell>
          <cell r="G16" t="str">
            <v>229020</v>
          </cell>
        </row>
        <row r="17">
          <cell r="A17">
            <v>136</v>
          </cell>
          <cell r="B17" t="str">
            <v>PRES.</v>
          </cell>
          <cell r="C17" t="str">
            <v>LEGER</v>
          </cell>
          <cell r="D17" t="str">
            <v>CLEMENT</v>
          </cell>
          <cell r="E17" t="str">
            <v>CYCLO SAN MARTINOIS</v>
          </cell>
          <cell r="F17" t="str">
            <v>J 17</v>
          </cell>
          <cell r="G17" t="str">
            <v>498263</v>
          </cell>
        </row>
        <row r="18">
          <cell r="A18">
            <v>137</v>
          </cell>
          <cell r="B18" t="str">
            <v>PRES.</v>
          </cell>
          <cell r="C18" t="str">
            <v>HERVE</v>
          </cell>
          <cell r="D18" t="str">
            <v>FLORIAN</v>
          </cell>
          <cell r="E18" t="str">
            <v>PRODIALOG/DAVID DEREPAS</v>
          </cell>
          <cell r="F18" t="str">
            <v>J 17</v>
          </cell>
          <cell r="G18" t="str">
            <v>55495481</v>
          </cell>
        </row>
        <row r="19">
          <cell r="A19">
            <v>138</v>
          </cell>
          <cell r="B19" t="str">
            <v>PRES.</v>
          </cell>
          <cell r="C19" t="str">
            <v>LEBLOND</v>
          </cell>
          <cell r="D19" t="str">
            <v>LOÏC</v>
          </cell>
          <cell r="E19" t="str">
            <v>PRODIALOG/DAVID DEREPAS</v>
          </cell>
          <cell r="F19" t="str">
            <v>J 18</v>
          </cell>
          <cell r="G19" t="str">
            <v>55594657</v>
          </cell>
        </row>
        <row r="20">
          <cell r="A20">
            <v>139</v>
          </cell>
        </row>
        <row r="21">
          <cell r="A21">
            <v>140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de Op"/>
      <sheetName val="Inscription"/>
      <sheetName val="PRIX D EQUIPE"/>
      <sheetName val="ENG Dep"/>
      <sheetName val="EMARGEMENT"/>
      <sheetName val="CLASSEMENT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VARENNES SAINT SAUVEUR</v>
          </cell>
          <cell r="G2">
            <v>71</v>
          </cell>
        </row>
        <row r="8">
          <cell r="F8">
            <v>39</v>
          </cell>
        </row>
        <row r="12">
          <cell r="A12">
            <v>141</v>
          </cell>
          <cell r="B12" t="str">
            <v>ABSE</v>
          </cell>
          <cell r="C12" t="str">
            <v>MARQUIS</v>
          </cell>
          <cell r="D12" t="str">
            <v>LAURENT</v>
          </cell>
          <cell r="E12" t="str">
            <v>V C LOUHANS</v>
          </cell>
          <cell r="F12" t="str">
            <v>V 40</v>
          </cell>
          <cell r="G12" t="str">
            <v>55597700</v>
          </cell>
        </row>
        <row r="13">
          <cell r="A13">
            <v>142</v>
          </cell>
          <cell r="B13" t="str">
            <v>PRES.</v>
          </cell>
          <cell r="C13" t="str">
            <v>GENETET</v>
          </cell>
          <cell r="D13" t="str">
            <v>THOMAS</v>
          </cell>
          <cell r="E13" t="str">
            <v>V C LOUHANS</v>
          </cell>
          <cell r="F13" t="str">
            <v>V 41</v>
          </cell>
          <cell r="G13" t="str">
            <v>55597698</v>
          </cell>
        </row>
        <row r="14">
          <cell r="A14">
            <v>143</v>
          </cell>
          <cell r="B14" t="str">
            <v>PRES.</v>
          </cell>
          <cell r="C14" t="str">
            <v>MICHEL</v>
          </cell>
          <cell r="D14" t="str">
            <v>LUDOVIC</v>
          </cell>
          <cell r="E14" t="str">
            <v>V C LOUHANS</v>
          </cell>
          <cell r="F14" t="str">
            <v>V 41</v>
          </cell>
          <cell r="G14" t="str">
            <v>55597699</v>
          </cell>
        </row>
        <row r="15">
          <cell r="A15">
            <v>144</v>
          </cell>
          <cell r="B15" t="str">
            <v>PRES.</v>
          </cell>
          <cell r="C15" t="str">
            <v>MASA</v>
          </cell>
          <cell r="D15" t="str">
            <v>SYLVAIN</v>
          </cell>
          <cell r="E15" t="str">
            <v>V C LOUHANS</v>
          </cell>
          <cell r="F15" t="str">
            <v>V 46</v>
          </cell>
          <cell r="G15" t="str">
            <v>55484226</v>
          </cell>
        </row>
        <row r="16">
          <cell r="A16">
            <v>145</v>
          </cell>
          <cell r="B16" t="str">
            <v>PRES.</v>
          </cell>
          <cell r="C16" t="str">
            <v>BARTHET</v>
          </cell>
          <cell r="D16" t="str">
            <v>ANTHONY</v>
          </cell>
          <cell r="E16" t="str">
            <v>V C LOUHANS</v>
          </cell>
          <cell r="F16" t="str">
            <v>V 47</v>
          </cell>
          <cell r="G16" t="str">
            <v>55484224</v>
          </cell>
        </row>
        <row r="17">
          <cell r="A17">
            <v>146</v>
          </cell>
          <cell r="B17" t="str">
            <v>PRES.</v>
          </cell>
          <cell r="C17" t="str">
            <v>DELERUE</v>
          </cell>
          <cell r="D17" t="str">
            <v>FRANCK</v>
          </cell>
          <cell r="E17" t="str">
            <v>V C LOUHANS</v>
          </cell>
          <cell r="F17" t="str">
            <v>V 47</v>
          </cell>
          <cell r="G17" t="str">
            <v>55480511</v>
          </cell>
        </row>
        <row r="18">
          <cell r="A18">
            <v>147</v>
          </cell>
          <cell r="B18" t="str">
            <v>PRES.</v>
          </cell>
          <cell r="C18" t="str">
            <v>BUATOIS</v>
          </cell>
          <cell r="D18" t="str">
            <v>PHILIPPE</v>
          </cell>
          <cell r="E18" t="str">
            <v>V C LOUHANS</v>
          </cell>
          <cell r="F18" t="str">
            <v>V 49</v>
          </cell>
          <cell r="G18" t="str">
            <v>55597703</v>
          </cell>
        </row>
        <row r="19">
          <cell r="A19">
            <v>148</v>
          </cell>
          <cell r="B19" t="str">
            <v>ABSE</v>
          </cell>
          <cell r="C19" t="str">
            <v>BERARD</v>
          </cell>
          <cell r="D19" t="str">
            <v>JEAN PHILIPPE</v>
          </cell>
          <cell r="E19" t="str">
            <v>U V CHALON</v>
          </cell>
          <cell r="F19" t="str">
            <v>V 49</v>
          </cell>
          <cell r="G19" t="str">
            <v>55607548</v>
          </cell>
        </row>
        <row r="20">
          <cell r="A20">
            <v>149</v>
          </cell>
          <cell r="B20" t="str">
            <v>PRES.</v>
          </cell>
          <cell r="C20" t="str">
            <v>BIANCO</v>
          </cell>
          <cell r="D20" t="str">
            <v>DOMINIQUE</v>
          </cell>
          <cell r="E20" t="str">
            <v>U V CHALON</v>
          </cell>
          <cell r="F20" t="str">
            <v>V 47</v>
          </cell>
          <cell r="G20" t="str">
            <v>55482760</v>
          </cell>
        </row>
        <row r="21">
          <cell r="A21">
            <v>150</v>
          </cell>
          <cell r="B21" t="str">
            <v>PRES.</v>
          </cell>
          <cell r="C21" t="str">
            <v>MOREY</v>
          </cell>
          <cell r="D21" t="str">
            <v>VINCENT</v>
          </cell>
          <cell r="E21" t="str">
            <v>T C AUXONNAIS</v>
          </cell>
          <cell r="F21" t="str">
            <v>V 40</v>
          </cell>
          <cell r="G21" t="str">
            <v>55537597</v>
          </cell>
        </row>
        <row r="22">
          <cell r="A22">
            <v>151</v>
          </cell>
          <cell r="B22" t="str">
            <v>PRES.</v>
          </cell>
          <cell r="C22" t="str">
            <v>BEAUFILS</v>
          </cell>
          <cell r="D22" t="str">
            <v>CRISTOPHE</v>
          </cell>
          <cell r="E22" t="str">
            <v>ROAD TEAM 71</v>
          </cell>
          <cell r="F22" t="str">
            <v>V 45</v>
          </cell>
          <cell r="G22" t="str">
            <v>228944</v>
          </cell>
        </row>
        <row r="23">
          <cell r="A23">
            <v>152</v>
          </cell>
          <cell r="B23" t="str">
            <v>PRES.</v>
          </cell>
          <cell r="C23" t="str">
            <v>DE VECCHI</v>
          </cell>
          <cell r="D23" t="str">
            <v>CHRISTOPHE</v>
          </cell>
          <cell r="E23" t="str">
            <v>CYCLING ECO TEAM ALUZE</v>
          </cell>
          <cell r="F23" t="str">
            <v>V 49</v>
          </cell>
          <cell r="G23" t="str">
            <v>231238</v>
          </cell>
        </row>
        <row r="24">
          <cell r="A24">
            <v>153</v>
          </cell>
          <cell r="B24" t="str">
            <v>PRES.</v>
          </cell>
          <cell r="C24" t="str">
            <v>PILLOT</v>
          </cell>
          <cell r="D24" t="str">
            <v>FRÉDÉRIC</v>
          </cell>
          <cell r="E24" t="str">
            <v>VÉLO SPORT CHALONNAIS</v>
          </cell>
          <cell r="F24" t="str">
            <v>V 42</v>
          </cell>
          <cell r="G24" t="str">
            <v>55162</v>
          </cell>
        </row>
        <row r="25">
          <cell r="A25">
            <v>154</v>
          </cell>
          <cell r="B25" t="str">
            <v>PRES.</v>
          </cell>
          <cell r="C25" t="str">
            <v>PILLOT</v>
          </cell>
          <cell r="D25" t="str">
            <v>DOMINIQUE</v>
          </cell>
          <cell r="E25" t="str">
            <v>VÉLO SPORT CHALONNAIS</v>
          </cell>
          <cell r="F25" t="str">
            <v>V 46</v>
          </cell>
          <cell r="G25" t="str">
            <v>224085</v>
          </cell>
        </row>
        <row r="26">
          <cell r="A26">
            <v>155</v>
          </cell>
          <cell r="B26" t="str">
            <v>PRES.</v>
          </cell>
          <cell r="C26" t="str">
            <v xml:space="preserve">PONCET </v>
          </cell>
          <cell r="D26" t="str">
            <v>SEBASTIEN</v>
          </cell>
          <cell r="E26" t="str">
            <v>V S JONCY</v>
          </cell>
          <cell r="F26" t="str">
            <v>V 43</v>
          </cell>
          <cell r="G26" t="str">
            <v>55179</v>
          </cell>
        </row>
        <row r="27">
          <cell r="A27">
            <v>156</v>
          </cell>
          <cell r="B27" t="str">
            <v>PRES.</v>
          </cell>
          <cell r="C27" t="str">
            <v>BEAUSOLEIL</v>
          </cell>
          <cell r="D27" t="str">
            <v>LAURENT</v>
          </cell>
          <cell r="E27" t="str">
            <v>SANVIGNES VÉLO SPORT</v>
          </cell>
          <cell r="F27" t="str">
            <v>V 44</v>
          </cell>
          <cell r="G27" t="str">
            <v>312760</v>
          </cell>
        </row>
        <row r="28">
          <cell r="A28">
            <v>157</v>
          </cell>
          <cell r="B28" t="str">
            <v>PRES.</v>
          </cell>
          <cell r="C28" t="str">
            <v>BARBIER</v>
          </cell>
          <cell r="D28" t="str">
            <v>PHILIPPE</v>
          </cell>
          <cell r="E28" t="str">
            <v>V S JONCY</v>
          </cell>
          <cell r="F28" t="str">
            <v>V45</v>
          </cell>
          <cell r="G28" t="str">
            <v>227253</v>
          </cell>
        </row>
        <row r="29">
          <cell r="A29">
            <v>158</v>
          </cell>
          <cell r="B29" t="str">
            <v>PRES.</v>
          </cell>
          <cell r="C29" t="str">
            <v>GOUARD</v>
          </cell>
          <cell r="D29" t="str">
            <v>DENIS</v>
          </cell>
          <cell r="E29" t="str">
            <v>TEAM MERCUREY</v>
          </cell>
          <cell r="F29" t="str">
            <v>V 40</v>
          </cell>
          <cell r="G29" t="str">
            <v>369753</v>
          </cell>
        </row>
        <row r="30">
          <cell r="A30">
            <v>159</v>
          </cell>
          <cell r="B30" t="str">
            <v>PRES.</v>
          </cell>
          <cell r="C30" t="str">
            <v>DESPRES</v>
          </cell>
          <cell r="D30" t="str">
            <v>DAVID</v>
          </cell>
          <cell r="E30" t="str">
            <v>TEAM MERCUREY</v>
          </cell>
          <cell r="F30" t="str">
            <v>V 45</v>
          </cell>
          <cell r="G30" t="str">
            <v>489128</v>
          </cell>
        </row>
        <row r="31">
          <cell r="A31">
            <v>160</v>
          </cell>
          <cell r="B31" t="str">
            <v>PRES.</v>
          </cell>
          <cell r="C31" t="str">
            <v>PALMIERI</v>
          </cell>
          <cell r="D31" t="str">
            <v>DAVID</v>
          </cell>
          <cell r="E31" t="str">
            <v>TEAM MERCUREY</v>
          </cell>
          <cell r="F31" t="str">
            <v>V 42</v>
          </cell>
          <cell r="G31" t="str">
            <v>490344</v>
          </cell>
        </row>
        <row r="32">
          <cell r="A32">
            <v>161</v>
          </cell>
          <cell r="B32" t="str">
            <v>ABSE</v>
          </cell>
          <cell r="C32" t="str">
            <v>DONASCIMENTO</v>
          </cell>
          <cell r="D32" t="str">
            <v>JEAN CLAUDE</v>
          </cell>
          <cell r="E32" t="str">
            <v>TEAM MERCUREY</v>
          </cell>
          <cell r="F32" t="str">
            <v>V 44</v>
          </cell>
          <cell r="G32" t="str">
            <v>434625</v>
          </cell>
        </row>
        <row r="33">
          <cell r="A33">
            <v>162</v>
          </cell>
          <cell r="B33" t="str">
            <v>PRES.</v>
          </cell>
          <cell r="C33" t="str">
            <v>BOYER</v>
          </cell>
          <cell r="D33" t="str">
            <v>LAURENT</v>
          </cell>
          <cell r="E33" t="str">
            <v>ROUE SAINT VALLÉRIENNE</v>
          </cell>
          <cell r="F33" t="str">
            <v>V 48</v>
          </cell>
          <cell r="G33" t="str">
            <v>224809</v>
          </cell>
        </row>
        <row r="34">
          <cell r="A34">
            <v>163</v>
          </cell>
          <cell r="B34" t="str">
            <v>PRES.</v>
          </cell>
          <cell r="C34" t="str">
            <v>DA SILVA</v>
          </cell>
          <cell r="D34" t="str">
            <v>MANUEL</v>
          </cell>
          <cell r="E34" t="str">
            <v>V C TOURNUS</v>
          </cell>
          <cell r="F34" t="str">
            <v>V 45</v>
          </cell>
          <cell r="G34" t="str">
            <v>55480901</v>
          </cell>
        </row>
        <row r="35">
          <cell r="A35">
            <v>164</v>
          </cell>
          <cell r="B35" t="str">
            <v>PRES.</v>
          </cell>
          <cell r="C35" t="str">
            <v>DOS SANTOS</v>
          </cell>
          <cell r="D35" t="str">
            <v>ANTONIO</v>
          </cell>
          <cell r="E35" t="str">
            <v>V C TOURNUS</v>
          </cell>
          <cell r="F35" t="str">
            <v>V 43</v>
          </cell>
          <cell r="G35" t="str">
            <v>55479737</v>
          </cell>
        </row>
        <row r="36">
          <cell r="A36">
            <v>165</v>
          </cell>
          <cell r="B36" t="str">
            <v>PRES.</v>
          </cell>
          <cell r="C36" t="str">
            <v>CREUZENET</v>
          </cell>
          <cell r="D36" t="str">
            <v>SERGE</v>
          </cell>
          <cell r="E36" t="str">
            <v>A C VERDUNOISE</v>
          </cell>
          <cell r="F36" t="str">
            <v>V 47</v>
          </cell>
          <cell r="G36" t="str">
            <v>55542628</v>
          </cell>
        </row>
        <row r="37">
          <cell r="A37">
            <v>166</v>
          </cell>
          <cell r="B37" t="str">
            <v>PRES.</v>
          </cell>
          <cell r="C37" t="str">
            <v>BUTTARD</v>
          </cell>
          <cell r="D37" t="str">
            <v>MANUEL</v>
          </cell>
          <cell r="E37" t="str">
            <v>A C VERDUNOISE</v>
          </cell>
          <cell r="F37" t="str">
            <v>V 42</v>
          </cell>
          <cell r="G37" t="str">
            <v>236015</v>
          </cell>
        </row>
        <row r="38">
          <cell r="A38">
            <v>167</v>
          </cell>
          <cell r="B38" t="str">
            <v>PRES.</v>
          </cell>
          <cell r="C38" t="str">
            <v>BONIN</v>
          </cell>
          <cell r="D38" t="str">
            <v>LIONEL</v>
          </cell>
          <cell r="E38" t="str">
            <v>A C VERDUNOISE</v>
          </cell>
          <cell r="F38" t="str">
            <v>V 41</v>
          </cell>
          <cell r="G38" t="str">
            <v>244850</v>
          </cell>
        </row>
        <row r="39">
          <cell r="A39">
            <v>168</v>
          </cell>
          <cell r="B39" t="str">
            <v>PRES.</v>
          </cell>
          <cell r="C39" t="str">
            <v>CANNARD</v>
          </cell>
          <cell r="D39" t="str">
            <v>JEAN FRANÇOIS</v>
          </cell>
          <cell r="E39" t="str">
            <v>V C SAINT MARCEL</v>
          </cell>
          <cell r="F39" t="str">
            <v>V 46</v>
          </cell>
          <cell r="G39" t="str">
            <v>482579</v>
          </cell>
        </row>
        <row r="40">
          <cell r="A40">
            <v>169</v>
          </cell>
          <cell r="B40" t="str">
            <v>PRES.</v>
          </cell>
          <cell r="C40" t="str">
            <v>TACNET</v>
          </cell>
          <cell r="D40" t="str">
            <v>OLIVIER</v>
          </cell>
          <cell r="E40" t="str">
            <v>A S L HAUTEVILLE</v>
          </cell>
          <cell r="F40" t="str">
            <v>V 46</v>
          </cell>
          <cell r="G40" t="str">
            <v>299696</v>
          </cell>
        </row>
        <row r="41">
          <cell r="A41">
            <v>170</v>
          </cell>
          <cell r="B41" t="str">
            <v>ABSE</v>
          </cell>
          <cell r="C41" t="str">
            <v>PINDON</v>
          </cell>
          <cell r="D41" t="str">
            <v>DAVID</v>
          </cell>
          <cell r="E41" t="str">
            <v>A C BUXY</v>
          </cell>
          <cell r="F41" t="str">
            <v>V 47</v>
          </cell>
          <cell r="G41" t="str">
            <v>230027</v>
          </cell>
        </row>
        <row r="42">
          <cell r="A42">
            <v>171</v>
          </cell>
          <cell r="B42" t="str">
            <v>PRES.</v>
          </cell>
          <cell r="C42" t="str">
            <v>DEMORTIÈRE</v>
          </cell>
          <cell r="D42" t="str">
            <v>FREDERIC</v>
          </cell>
          <cell r="E42" t="str">
            <v>A C BUXY</v>
          </cell>
          <cell r="F42" t="str">
            <v>V 43</v>
          </cell>
          <cell r="G42" t="str">
            <v>423296</v>
          </cell>
        </row>
        <row r="43">
          <cell r="A43">
            <v>172</v>
          </cell>
          <cell r="B43" t="str">
            <v>PRES.</v>
          </cell>
          <cell r="C43" t="str">
            <v>DURY</v>
          </cell>
          <cell r="D43" t="str">
            <v>BERNARD</v>
          </cell>
          <cell r="E43" t="str">
            <v>A C BUXY</v>
          </cell>
          <cell r="F43" t="str">
            <v>V 47</v>
          </cell>
          <cell r="G43" t="str">
            <v>227309</v>
          </cell>
        </row>
        <row r="44">
          <cell r="A44">
            <v>173</v>
          </cell>
          <cell r="B44" t="str">
            <v>PRES.</v>
          </cell>
          <cell r="C44" t="str">
            <v>FOUTELET</v>
          </cell>
          <cell r="D44" t="str">
            <v>CHRISTIAN</v>
          </cell>
          <cell r="E44" t="str">
            <v>MIREBEAU SPORT CYCLISME</v>
          </cell>
          <cell r="F44" t="str">
            <v>V 43</v>
          </cell>
          <cell r="G44" t="str">
            <v>501246</v>
          </cell>
        </row>
        <row r="45">
          <cell r="A45">
            <v>174</v>
          </cell>
          <cell r="B45" t="str">
            <v>PRES.</v>
          </cell>
          <cell r="C45" t="str">
            <v>GUILLET</v>
          </cell>
          <cell r="D45" t="str">
            <v>OLIVIER</v>
          </cell>
          <cell r="E45" t="str">
            <v>AS PTT CHALON</v>
          </cell>
          <cell r="F45" t="str">
            <v>V 42</v>
          </cell>
          <cell r="G45" t="str">
            <v>439345</v>
          </cell>
        </row>
        <row r="46">
          <cell r="A46">
            <v>176</v>
          </cell>
          <cell r="B46" t="str">
            <v>PRES.</v>
          </cell>
          <cell r="C46" t="str">
            <v>PAROD</v>
          </cell>
          <cell r="D46" t="str">
            <v>LILIAN</v>
          </cell>
          <cell r="E46" t="str">
            <v>S C O DIJON</v>
          </cell>
          <cell r="F46" t="str">
            <v>V 43</v>
          </cell>
          <cell r="G46" t="str">
            <v>55605480</v>
          </cell>
        </row>
        <row r="47">
          <cell r="A47">
            <v>177</v>
          </cell>
          <cell r="B47" t="str">
            <v>ABSE</v>
          </cell>
          <cell r="C47" t="str">
            <v>TALMARD</v>
          </cell>
          <cell r="D47" t="str">
            <v>GERALD</v>
          </cell>
          <cell r="E47" t="str">
            <v>E C FLACÉENNE</v>
          </cell>
          <cell r="F47" t="str">
            <v>V40</v>
          </cell>
          <cell r="G47" t="str">
            <v>229883</v>
          </cell>
        </row>
        <row r="48">
          <cell r="A48">
            <v>31</v>
          </cell>
          <cell r="B48" t="str">
            <v>PRES.</v>
          </cell>
          <cell r="C48" t="str">
            <v>CHARLOT</v>
          </cell>
          <cell r="D48" t="str">
            <v>DENIS</v>
          </cell>
          <cell r="E48" t="str">
            <v>E C FLACÉENNE</v>
          </cell>
          <cell r="F48" t="str">
            <v>V 43</v>
          </cell>
          <cell r="G48" t="str">
            <v>55487333</v>
          </cell>
        </row>
        <row r="49">
          <cell r="A49">
            <v>32</v>
          </cell>
          <cell r="B49" t="str">
            <v>PRES.</v>
          </cell>
          <cell r="C49" t="str">
            <v>AUCLERC</v>
          </cell>
          <cell r="D49" t="str">
            <v>PHILIPPE</v>
          </cell>
          <cell r="E49" t="str">
            <v>CYCLO SAN MARTINOIS</v>
          </cell>
          <cell r="F49" t="str">
            <v>V 43</v>
          </cell>
          <cell r="G49" t="str">
            <v>229019</v>
          </cell>
        </row>
        <row r="50">
          <cell r="A50">
            <v>33</v>
          </cell>
          <cell r="B50" t="str">
            <v>PRES.</v>
          </cell>
          <cell r="C50" t="str">
            <v>DURAND</v>
          </cell>
          <cell r="D50" t="str">
            <v>CHRISTOPHE</v>
          </cell>
          <cell r="E50" t="str">
            <v>CYCLO SAN MARTINOIS</v>
          </cell>
          <cell r="F50" t="str">
            <v>V 49</v>
          </cell>
          <cell r="G50" t="str">
            <v>240993</v>
          </cell>
        </row>
        <row r="51">
          <cell r="A51">
            <v>34</v>
          </cell>
          <cell r="B51" t="str">
            <v>PRES.</v>
          </cell>
          <cell r="C51" t="str">
            <v>FRIS</v>
          </cell>
          <cell r="D51" t="str">
            <v>BERNARD</v>
          </cell>
          <cell r="E51" t="str">
            <v>PRODIALOG/DAVID DEREPAS</v>
          </cell>
          <cell r="F51" t="str">
            <v>V 41</v>
          </cell>
          <cell r="G51" t="str">
            <v>55487461</v>
          </cell>
        </row>
        <row r="52">
          <cell r="A52">
            <v>35</v>
          </cell>
          <cell r="B52" t="str">
            <v>PRES.</v>
          </cell>
          <cell r="C52" t="str">
            <v>HURET</v>
          </cell>
          <cell r="D52" t="str">
            <v>ERIC</v>
          </cell>
          <cell r="E52" t="str">
            <v>CREUSOT VELO SPORT</v>
          </cell>
          <cell r="F52" t="str">
            <v>V 44</v>
          </cell>
          <cell r="G52" t="str">
            <v>55540159</v>
          </cell>
        </row>
        <row r="53">
          <cell r="A53">
            <v>36</v>
          </cell>
          <cell r="B53" t="str">
            <v>ABSE</v>
          </cell>
          <cell r="C53" t="str">
            <v>TISSERAND</v>
          </cell>
          <cell r="D53" t="str">
            <v>SEBASTIEN</v>
          </cell>
          <cell r="E53" t="str">
            <v>VELO SPORT DIJONNAIS</v>
          </cell>
          <cell r="F53" t="str">
            <v>V 42</v>
          </cell>
          <cell r="G53" t="str">
            <v>241865</v>
          </cell>
        </row>
        <row r="54">
          <cell r="A54">
            <v>37</v>
          </cell>
          <cell r="B54" t="str">
            <v>ABSE</v>
          </cell>
          <cell r="C54" t="str">
            <v>JOLIVOT</v>
          </cell>
          <cell r="D54" t="str">
            <v>SEBASTIEN</v>
          </cell>
          <cell r="E54" t="str">
            <v>CREUSOT VELO SPORT</v>
          </cell>
          <cell r="F54" t="str">
            <v>V 41</v>
          </cell>
          <cell r="G54" t="str">
            <v>239605</v>
          </cell>
        </row>
        <row r="55">
          <cell r="A55">
            <v>38</v>
          </cell>
          <cell r="B55" t="str">
            <v>PRES.</v>
          </cell>
          <cell r="C55" t="str">
            <v>BUZENET</v>
          </cell>
          <cell r="D55" t="str">
            <v>FRANCK</v>
          </cell>
          <cell r="E55" t="str">
            <v>PRODIALOG/DAVID DEREPAS</v>
          </cell>
          <cell r="F55" t="str">
            <v>V 46</v>
          </cell>
          <cell r="G55" t="str">
            <v>503858</v>
          </cell>
        </row>
        <row r="56">
          <cell r="A56">
            <v>39</v>
          </cell>
          <cell r="B56" t="str">
            <v>PRES.</v>
          </cell>
          <cell r="C56" t="str">
            <v>GRIMAUD</v>
          </cell>
          <cell r="D56" t="str">
            <v>DAVID</v>
          </cell>
          <cell r="E56" t="str">
            <v>V C DOLOIS</v>
          </cell>
          <cell r="F56" t="str">
            <v xml:space="preserve">V </v>
          </cell>
          <cell r="G56" t="str">
            <v>525141</v>
          </cell>
        </row>
        <row r="57">
          <cell r="A57">
            <v>40</v>
          </cell>
          <cell r="B57" t="str">
            <v>PRES.</v>
          </cell>
          <cell r="C57" t="str">
            <v>PAQUET</v>
          </cell>
          <cell r="D57" t="str">
            <v>MARTIAL</v>
          </cell>
          <cell r="E57" t="str">
            <v>V S CHALON</v>
          </cell>
          <cell r="F57" t="str">
            <v>V 44</v>
          </cell>
          <cell r="G57" t="str">
            <v>55599216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de Op"/>
      <sheetName val="Inscription"/>
      <sheetName val="PRIX D EQUIPE"/>
      <sheetName val="ENG Dep"/>
      <sheetName val="EMARGEMENT"/>
      <sheetName val="CLASSEMENT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VARENNES SAINT SAUVEUR</v>
          </cell>
          <cell r="G2">
            <v>71</v>
          </cell>
        </row>
        <row r="12">
          <cell r="A12">
            <v>1</v>
          </cell>
          <cell r="B12" t="str">
            <v>PRES.</v>
          </cell>
          <cell r="C12" t="str">
            <v>DECERLE-UNGARRO</v>
          </cell>
          <cell r="D12" t="str">
            <v>YOANN</v>
          </cell>
          <cell r="E12" t="str">
            <v>V C LOUHANS</v>
          </cell>
          <cell r="F12" t="str">
            <v>S 24</v>
          </cell>
          <cell r="G12" t="str">
            <v>55597701</v>
          </cell>
        </row>
        <row r="13">
          <cell r="A13">
            <v>2</v>
          </cell>
          <cell r="B13" t="str">
            <v>PRES.</v>
          </cell>
          <cell r="C13" t="str">
            <v>BARBET</v>
          </cell>
          <cell r="D13" t="str">
            <v>DANIEL</v>
          </cell>
          <cell r="E13" t="str">
            <v>A S L HAUTEVILLE</v>
          </cell>
          <cell r="F13" t="str">
            <v>S 31</v>
          </cell>
          <cell r="G13" t="str">
            <v>231102</v>
          </cell>
        </row>
        <row r="14">
          <cell r="A14">
            <v>3</v>
          </cell>
          <cell r="B14" t="str">
            <v>PRES.</v>
          </cell>
          <cell r="C14" t="str">
            <v>RABUT</v>
          </cell>
          <cell r="D14" t="str">
            <v>SYLVAIN</v>
          </cell>
          <cell r="E14" t="str">
            <v>CYCLING ECO TEAM ALUZE</v>
          </cell>
          <cell r="F14" t="str">
            <v>S 36</v>
          </cell>
          <cell r="G14" t="str">
            <v>230029</v>
          </cell>
        </row>
        <row r="15">
          <cell r="A15">
            <v>4</v>
          </cell>
          <cell r="B15" t="str">
            <v>ABSE</v>
          </cell>
          <cell r="C15" t="str">
            <v>DAUBAS</v>
          </cell>
          <cell r="D15" t="str">
            <v>PIERRE FRANÇOIS</v>
          </cell>
          <cell r="E15" t="str">
            <v>CYCLING ECO TEAM ALUZE</v>
          </cell>
          <cell r="F15" t="str">
            <v>S 28</v>
          </cell>
          <cell r="G15" t="str">
            <v>55483049</v>
          </cell>
        </row>
        <row r="16">
          <cell r="A16">
            <v>5</v>
          </cell>
          <cell r="B16" t="str">
            <v>PRES.</v>
          </cell>
          <cell r="C16" t="str">
            <v>LETIENNE</v>
          </cell>
          <cell r="D16" t="str">
            <v>ARNAUD</v>
          </cell>
          <cell r="E16" t="str">
            <v>CYCLING ECO TEAM ALUZE</v>
          </cell>
          <cell r="F16" t="str">
            <v>S 36</v>
          </cell>
          <cell r="G16" t="str">
            <v>55477427</v>
          </cell>
        </row>
        <row r="17">
          <cell r="A17">
            <v>6</v>
          </cell>
          <cell r="B17" t="str">
            <v>PRES.</v>
          </cell>
          <cell r="C17" t="str">
            <v>KANEL</v>
          </cell>
          <cell r="D17" t="str">
            <v>AURÉLIEN</v>
          </cell>
          <cell r="E17" t="str">
            <v>VÉLO SPORT CHALONNAIS</v>
          </cell>
          <cell r="F17" t="str">
            <v>E 22</v>
          </cell>
          <cell r="G17" t="str">
            <v>55596848</v>
          </cell>
        </row>
        <row r="18">
          <cell r="A18">
            <v>7</v>
          </cell>
          <cell r="B18" t="str">
            <v>PRES.</v>
          </cell>
          <cell r="C18" t="str">
            <v>ZOCCOLANTE</v>
          </cell>
          <cell r="D18" t="str">
            <v>DAVID</v>
          </cell>
          <cell r="E18" t="str">
            <v>VÉLO SPORT CHALONNAIS</v>
          </cell>
          <cell r="F18" t="str">
            <v>S 32</v>
          </cell>
          <cell r="G18" t="str">
            <v>228783</v>
          </cell>
        </row>
        <row r="19">
          <cell r="A19">
            <v>8</v>
          </cell>
          <cell r="B19" t="str">
            <v>PRES.</v>
          </cell>
          <cell r="C19" t="str">
            <v>ZOCCOLANTE</v>
          </cell>
          <cell r="D19" t="str">
            <v>CHRISTOPHE</v>
          </cell>
          <cell r="E19" t="str">
            <v>VÉLO SPORT CHALONNAIS</v>
          </cell>
          <cell r="F19" t="str">
            <v>S 35</v>
          </cell>
          <cell r="G19" t="str">
            <v>236582</v>
          </cell>
        </row>
        <row r="20">
          <cell r="A20">
            <v>9</v>
          </cell>
          <cell r="B20" t="str">
            <v>PRES.</v>
          </cell>
          <cell r="C20" t="str">
            <v>BOSC</v>
          </cell>
          <cell r="D20" t="str">
            <v>RAOUL</v>
          </cell>
          <cell r="E20" t="str">
            <v>VÉLO SPORT CHALONNAIS</v>
          </cell>
          <cell r="F20" t="str">
            <v>S 38</v>
          </cell>
          <cell r="G20" t="str">
            <v>240796</v>
          </cell>
        </row>
        <row r="21">
          <cell r="A21">
            <v>10</v>
          </cell>
          <cell r="B21" t="str">
            <v>PRES.</v>
          </cell>
          <cell r="C21" t="str">
            <v>BRIZE</v>
          </cell>
          <cell r="D21" t="str">
            <v>BERTRAND</v>
          </cell>
          <cell r="E21" t="str">
            <v>SANVIGNES VÉLO SPORT</v>
          </cell>
          <cell r="F21" t="str">
            <v>S 35</v>
          </cell>
          <cell r="G21" t="str">
            <v>430263</v>
          </cell>
        </row>
        <row r="22">
          <cell r="A22">
            <v>11</v>
          </cell>
          <cell r="B22" t="str">
            <v>PRES.</v>
          </cell>
          <cell r="C22" t="str">
            <v>NUGUES</v>
          </cell>
          <cell r="D22" t="str">
            <v>FLORIAN</v>
          </cell>
          <cell r="E22" t="str">
            <v>SANVIGNES VÉLO SPORT</v>
          </cell>
          <cell r="F22" t="str">
            <v>S 36</v>
          </cell>
          <cell r="G22" t="str">
            <v>301587</v>
          </cell>
        </row>
        <row r="23">
          <cell r="A23">
            <v>12</v>
          </cell>
          <cell r="B23" t="str">
            <v>PRES.</v>
          </cell>
          <cell r="C23" t="str">
            <v>NETO</v>
          </cell>
          <cell r="D23" t="str">
            <v>LOÏC</v>
          </cell>
          <cell r="E23" t="str">
            <v>V S JONCY</v>
          </cell>
          <cell r="F23" t="str">
            <v>E 21</v>
          </cell>
          <cell r="G23" t="str">
            <v>299508</v>
          </cell>
        </row>
        <row r="24">
          <cell r="A24">
            <v>13</v>
          </cell>
          <cell r="B24" t="str">
            <v>PRES.</v>
          </cell>
          <cell r="C24" t="str">
            <v>OQUIDAN</v>
          </cell>
          <cell r="D24" t="str">
            <v>ANTOINE</v>
          </cell>
          <cell r="E24" t="str">
            <v>V S JONCY</v>
          </cell>
          <cell r="F24" t="str">
            <v>S 25</v>
          </cell>
          <cell r="G24" t="str">
            <v>227352</v>
          </cell>
        </row>
        <row r="25">
          <cell r="A25">
            <v>14</v>
          </cell>
          <cell r="B25" t="str">
            <v>PRES.</v>
          </cell>
          <cell r="C25" t="str">
            <v>PALLAS</v>
          </cell>
          <cell r="D25" t="str">
            <v>YOURI</v>
          </cell>
          <cell r="E25" t="str">
            <v>TEAM MERCUREY</v>
          </cell>
          <cell r="F25" t="str">
            <v>S 38</v>
          </cell>
          <cell r="G25" t="str">
            <v>55544368</v>
          </cell>
        </row>
        <row r="26">
          <cell r="A26">
            <v>15</v>
          </cell>
          <cell r="B26" t="str">
            <v>ABSE</v>
          </cell>
          <cell r="C26" t="str">
            <v>DUPLESSIS</v>
          </cell>
          <cell r="D26" t="str">
            <v>ANTHONY</v>
          </cell>
          <cell r="E26" t="str">
            <v>V C TOURNUS</v>
          </cell>
          <cell r="F26" t="str">
            <v>S 35</v>
          </cell>
          <cell r="G26" t="str">
            <v>55596427</v>
          </cell>
        </row>
        <row r="27">
          <cell r="A27">
            <v>16</v>
          </cell>
          <cell r="B27" t="str">
            <v>PRES.</v>
          </cell>
          <cell r="C27" t="str">
            <v>FERREBOEUF</v>
          </cell>
          <cell r="D27" t="str">
            <v>YANNICK</v>
          </cell>
          <cell r="E27" t="str">
            <v>ECUISSES V S PASSION</v>
          </cell>
          <cell r="F27" t="str">
            <v>S 38</v>
          </cell>
          <cell r="G27" t="str">
            <v>55548265</v>
          </cell>
        </row>
        <row r="28">
          <cell r="A28">
            <v>17</v>
          </cell>
          <cell r="B28" t="str">
            <v>PRES.</v>
          </cell>
          <cell r="C28" t="str">
            <v xml:space="preserve">DESBOIS </v>
          </cell>
          <cell r="D28" t="str">
            <v>ALEXANDRE</v>
          </cell>
          <cell r="E28" t="str">
            <v>ECUISSES V S PASSION</v>
          </cell>
          <cell r="F28" t="str">
            <v>S 31</v>
          </cell>
          <cell r="G28" t="str">
            <v>229947</v>
          </cell>
        </row>
        <row r="29">
          <cell r="A29">
            <v>18</v>
          </cell>
          <cell r="B29" t="str">
            <v>PRES.</v>
          </cell>
          <cell r="C29" t="str">
            <v>DORIN</v>
          </cell>
          <cell r="D29" t="str">
            <v>ALEXIS</v>
          </cell>
          <cell r="E29" t="str">
            <v>ECUISSES V S PASSION</v>
          </cell>
          <cell r="F29" t="str">
            <v>S 25</v>
          </cell>
          <cell r="G29" t="str">
            <v>55479438</v>
          </cell>
        </row>
        <row r="30">
          <cell r="A30">
            <v>19</v>
          </cell>
          <cell r="B30" t="str">
            <v>PRES.</v>
          </cell>
          <cell r="C30" t="str">
            <v>FAZIO</v>
          </cell>
          <cell r="D30" t="str">
            <v>LUCAS</v>
          </cell>
          <cell r="E30" t="str">
            <v>ECUISSES V S PASSION</v>
          </cell>
          <cell r="F30" t="str">
            <v>S 24</v>
          </cell>
          <cell r="G30" t="str">
            <v>229933</v>
          </cell>
        </row>
        <row r="31">
          <cell r="A31">
            <v>20</v>
          </cell>
          <cell r="B31" t="str">
            <v>PRES.</v>
          </cell>
          <cell r="C31" t="str">
            <v>CURTIL</v>
          </cell>
          <cell r="D31" t="str">
            <v>AURÉLIEN</v>
          </cell>
          <cell r="E31" t="str">
            <v>ECUISSES V S PASSION</v>
          </cell>
          <cell r="F31" t="str">
            <v>S 24</v>
          </cell>
          <cell r="G31" t="str">
            <v>55479440</v>
          </cell>
        </row>
        <row r="32">
          <cell r="A32">
            <v>21</v>
          </cell>
          <cell r="B32" t="str">
            <v>PRES.</v>
          </cell>
          <cell r="C32" t="str">
            <v>BERLAND</v>
          </cell>
          <cell r="D32" t="str">
            <v>BENOIT</v>
          </cell>
          <cell r="E32" t="str">
            <v>A S L HAUTEVILLE</v>
          </cell>
          <cell r="F32" t="str">
            <v>S 38</v>
          </cell>
          <cell r="G32" t="str">
            <v>430129</v>
          </cell>
        </row>
        <row r="33">
          <cell r="A33">
            <v>22</v>
          </cell>
          <cell r="B33" t="str">
            <v>PRES.</v>
          </cell>
          <cell r="C33" t="str">
            <v>DUSSABLY</v>
          </cell>
          <cell r="D33" t="str">
            <v>ANTOINE</v>
          </cell>
          <cell r="E33" t="str">
            <v>V C CHAROLAIS</v>
          </cell>
          <cell r="F33" t="str">
            <v>S 28</v>
          </cell>
          <cell r="G33" t="str">
            <v>493356</v>
          </cell>
        </row>
        <row r="34">
          <cell r="A34">
            <v>23</v>
          </cell>
          <cell r="B34" t="str">
            <v>PRES.</v>
          </cell>
          <cell r="C34" t="str">
            <v>HUOT</v>
          </cell>
          <cell r="D34" t="str">
            <v>VINCENT</v>
          </cell>
          <cell r="E34" t="str">
            <v>AS PTT CHALON</v>
          </cell>
          <cell r="F34" t="str">
            <v>S 29</v>
          </cell>
          <cell r="G34" t="str">
            <v>431782</v>
          </cell>
        </row>
        <row r="35">
          <cell r="A35">
            <v>24</v>
          </cell>
          <cell r="B35" t="str">
            <v>ABSE</v>
          </cell>
          <cell r="C35" t="str">
            <v>MARTIN</v>
          </cell>
          <cell r="D35" t="str">
            <v>THIERRY</v>
          </cell>
          <cell r="E35" t="str">
            <v>A S C FOURS</v>
          </cell>
          <cell r="F35" t="str">
            <v>S 35</v>
          </cell>
          <cell r="G35" t="str">
            <v>366020</v>
          </cell>
        </row>
        <row r="36">
          <cell r="A36">
            <v>25</v>
          </cell>
          <cell r="B36" t="str">
            <v>PRES.</v>
          </cell>
          <cell r="C36" t="str">
            <v>LATRECHE</v>
          </cell>
          <cell r="D36" t="str">
            <v xml:space="preserve">PIERRE  </v>
          </cell>
          <cell r="E36" t="str">
            <v>E C FLACÉENNE</v>
          </cell>
          <cell r="F36" t="str">
            <v>S 30</v>
          </cell>
          <cell r="G36" t="str">
            <v>487597</v>
          </cell>
        </row>
        <row r="37">
          <cell r="A37">
            <v>26</v>
          </cell>
          <cell r="B37" t="str">
            <v>PRES.</v>
          </cell>
          <cell r="C37" t="str">
            <v>RAGAINE</v>
          </cell>
          <cell r="D37" t="str">
            <v>DIMITRI</v>
          </cell>
          <cell r="E37" t="str">
            <v>CYCLO SAN MARTINOIS</v>
          </cell>
          <cell r="F37" t="str">
            <v>S 34</v>
          </cell>
          <cell r="G37" t="str">
            <v>55488619</v>
          </cell>
        </row>
        <row r="38">
          <cell r="A38">
            <v>27</v>
          </cell>
          <cell r="B38" t="str">
            <v>PRES.</v>
          </cell>
          <cell r="C38" t="str">
            <v>ROYER</v>
          </cell>
          <cell r="D38" t="str">
            <v>CLEMENT</v>
          </cell>
          <cell r="E38" t="str">
            <v>CYCLO SAN MARTINOIS</v>
          </cell>
          <cell r="F38" t="str">
            <v>S 33</v>
          </cell>
          <cell r="G38" t="str">
            <v>229042</v>
          </cell>
        </row>
        <row r="39">
          <cell r="A39">
            <v>28</v>
          </cell>
          <cell r="B39" t="str">
            <v>ABSE</v>
          </cell>
          <cell r="C39" t="str">
            <v>DE POURCQ</v>
          </cell>
          <cell r="D39" t="str">
            <v>FABIEN</v>
          </cell>
          <cell r="E39" t="str">
            <v>PRODIALOG/DAVID DEREPAS</v>
          </cell>
          <cell r="F39" t="str">
            <v>S 31</v>
          </cell>
          <cell r="G39" t="str">
            <v>458635</v>
          </cell>
        </row>
        <row r="40">
          <cell r="A40">
            <v>29</v>
          </cell>
          <cell r="B40" t="str">
            <v>PRES.</v>
          </cell>
          <cell r="C40" t="str">
            <v>HONORE</v>
          </cell>
          <cell r="D40" t="str">
            <v>JEAN BAPTISTE</v>
          </cell>
          <cell r="E40" t="str">
            <v>CREUSOT VELO SPORT</v>
          </cell>
          <cell r="F40" t="str">
            <v>S 35</v>
          </cell>
          <cell r="G40" t="str">
            <v>251179</v>
          </cell>
        </row>
        <row r="41">
          <cell r="A41">
            <v>30</v>
          </cell>
          <cell r="B41" t="str">
            <v>ABSE</v>
          </cell>
          <cell r="C41" t="str">
            <v>BERTHAUT</v>
          </cell>
          <cell r="D41" t="str">
            <v>STEVE</v>
          </cell>
          <cell r="E41" t="str">
            <v>VELO SPORT DIJONNAS</v>
          </cell>
          <cell r="F41" t="str">
            <v>S 31</v>
          </cell>
          <cell r="G41" t="str">
            <v>308298</v>
          </cell>
        </row>
        <row r="42">
          <cell r="A42">
            <v>44</v>
          </cell>
          <cell r="B42" t="str">
            <v>PRES.</v>
          </cell>
          <cell r="C42" t="str">
            <v>SIMONET</v>
          </cell>
          <cell r="D42" t="str">
            <v>AURELIEN</v>
          </cell>
          <cell r="E42" t="str">
            <v>VELO SPORT DIJONNAS</v>
          </cell>
          <cell r="F42" t="str">
            <v>S 32</v>
          </cell>
          <cell r="G42" t="str">
            <v>282755</v>
          </cell>
        </row>
        <row r="43">
          <cell r="A43">
            <v>42</v>
          </cell>
          <cell r="B43" t="str">
            <v>PRES.</v>
          </cell>
          <cell r="C43" t="str">
            <v>BRUGNON</v>
          </cell>
          <cell r="D43" t="str">
            <v>ERIC</v>
          </cell>
          <cell r="E43" t="str">
            <v>CYCLING ECO TEAM ALUZE</v>
          </cell>
          <cell r="F43" t="str">
            <v xml:space="preserve">S 38 </v>
          </cell>
          <cell r="G43" t="str">
            <v>55477174</v>
          </cell>
        </row>
        <row r="44">
          <cell r="A44">
            <v>43</v>
          </cell>
          <cell r="B44" t="str">
            <v>ABSE</v>
          </cell>
          <cell r="C44" t="str">
            <v>TONOT</v>
          </cell>
          <cell r="D44" t="str">
            <v>FLORENTIN</v>
          </cell>
          <cell r="E44" t="str">
            <v>VELO CLUB OFFENSIF DIJON</v>
          </cell>
          <cell r="F44" t="str">
            <v>S 23</v>
          </cell>
          <cell r="G44" t="str">
            <v>492369</v>
          </cell>
        </row>
        <row r="45">
          <cell r="A45">
            <v>41</v>
          </cell>
          <cell r="B45" t="str">
            <v>PRES.</v>
          </cell>
          <cell r="C45" t="str">
            <v>FAMY</v>
          </cell>
          <cell r="D45" t="str">
            <v>MATHIEU</v>
          </cell>
          <cell r="E45" t="str">
            <v>TEAM MERCUREY</v>
          </cell>
          <cell r="F45" t="str">
            <v>S35</v>
          </cell>
          <cell r="G45" t="str">
            <v>55548266</v>
          </cell>
        </row>
        <row r="46">
          <cell r="A46">
            <v>46</v>
          </cell>
          <cell r="B46" t="str">
            <v>PRES.</v>
          </cell>
          <cell r="C46" t="str">
            <v>BRIOTTET</v>
          </cell>
          <cell r="D46" t="str">
            <v>BENOIT</v>
          </cell>
          <cell r="E46" t="str">
            <v>CYCLING ECO TEAM ALUZE</v>
          </cell>
          <cell r="F46" t="str">
            <v>S 30</v>
          </cell>
          <cell r="G46" t="str">
            <v>55483043</v>
          </cell>
        </row>
        <row r="47">
          <cell r="A47">
            <v>37</v>
          </cell>
        </row>
        <row r="48">
          <cell r="A48">
            <v>38</v>
          </cell>
        </row>
        <row r="49">
          <cell r="A49">
            <v>39</v>
          </cell>
        </row>
        <row r="50">
          <cell r="A50">
            <v>40</v>
          </cell>
        </row>
        <row r="51">
          <cell r="A51">
            <v>41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  <row r="57">
          <cell r="A57">
            <v>47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</row>
        <row r="66">
          <cell r="A66">
            <v>56</v>
          </cell>
        </row>
        <row r="67">
          <cell r="A67">
            <v>57</v>
          </cell>
        </row>
        <row r="68">
          <cell r="A68">
            <v>58</v>
          </cell>
        </row>
        <row r="69">
          <cell r="A69">
            <v>59</v>
          </cell>
        </row>
        <row r="70">
          <cell r="A70">
            <v>60</v>
          </cell>
        </row>
        <row r="71">
          <cell r="A71">
            <v>61</v>
          </cell>
        </row>
        <row r="72">
          <cell r="A72">
            <v>62</v>
          </cell>
        </row>
        <row r="73">
          <cell r="A73">
            <v>63</v>
          </cell>
        </row>
        <row r="74">
          <cell r="A74">
            <v>64</v>
          </cell>
        </row>
        <row r="75">
          <cell r="A75">
            <v>65</v>
          </cell>
        </row>
        <row r="76">
          <cell r="A76">
            <v>66</v>
          </cell>
        </row>
        <row r="77">
          <cell r="A77">
            <v>67</v>
          </cell>
        </row>
        <row r="78">
          <cell r="A78">
            <v>68</v>
          </cell>
        </row>
        <row r="79">
          <cell r="A79">
            <v>69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</row>
        <row r="84">
          <cell r="A84">
            <v>74</v>
          </cell>
        </row>
        <row r="85">
          <cell r="A85">
            <v>75</v>
          </cell>
        </row>
        <row r="86">
          <cell r="A86">
            <v>76</v>
          </cell>
        </row>
        <row r="87">
          <cell r="A87">
            <v>77</v>
          </cell>
        </row>
        <row r="88">
          <cell r="A88">
            <v>78</v>
          </cell>
        </row>
        <row r="89">
          <cell r="A89">
            <v>79</v>
          </cell>
        </row>
        <row r="90">
          <cell r="A90">
            <v>80</v>
          </cell>
        </row>
        <row r="91">
          <cell r="A91">
            <v>81</v>
          </cell>
        </row>
        <row r="92">
          <cell r="A92">
            <v>82</v>
          </cell>
        </row>
        <row r="93">
          <cell r="A93">
            <v>83</v>
          </cell>
        </row>
        <row r="94">
          <cell r="A94">
            <v>84</v>
          </cell>
        </row>
        <row r="95">
          <cell r="A95">
            <v>85</v>
          </cell>
        </row>
        <row r="96">
          <cell r="A96">
            <v>86</v>
          </cell>
        </row>
        <row r="97">
          <cell r="A97">
            <v>87</v>
          </cell>
        </row>
        <row r="98">
          <cell r="A98">
            <v>88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</row>
        <row r="105">
          <cell r="A105">
            <v>95</v>
          </cell>
        </row>
        <row r="106">
          <cell r="A106">
            <v>96</v>
          </cell>
        </row>
        <row r="107">
          <cell r="A107">
            <v>97</v>
          </cell>
        </row>
        <row r="108">
          <cell r="A108">
            <v>98</v>
          </cell>
        </row>
        <row r="109">
          <cell r="A109">
            <v>99</v>
          </cell>
        </row>
        <row r="110">
          <cell r="A110">
            <v>100</v>
          </cell>
        </row>
        <row r="111">
          <cell r="A111">
            <v>101</v>
          </cell>
        </row>
        <row r="112">
          <cell r="A112">
            <v>102</v>
          </cell>
        </row>
        <row r="113">
          <cell r="A113">
            <v>103</v>
          </cell>
        </row>
        <row r="114">
          <cell r="A114">
            <v>104</v>
          </cell>
        </row>
        <row r="115">
          <cell r="A115">
            <v>105</v>
          </cell>
        </row>
        <row r="116">
          <cell r="A116">
            <v>106</v>
          </cell>
        </row>
        <row r="117">
          <cell r="A117">
            <v>107</v>
          </cell>
        </row>
        <row r="118">
          <cell r="A118">
            <v>108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</row>
        <row r="125">
          <cell r="A125">
            <v>115</v>
          </cell>
        </row>
        <row r="126">
          <cell r="A126">
            <v>116</v>
          </cell>
        </row>
        <row r="127">
          <cell r="A127">
            <v>117</v>
          </cell>
        </row>
        <row r="128">
          <cell r="A128">
            <v>118</v>
          </cell>
        </row>
        <row r="129">
          <cell r="A129">
            <v>119</v>
          </cell>
        </row>
        <row r="130">
          <cell r="A130">
            <v>120</v>
          </cell>
        </row>
        <row r="131">
          <cell r="A131">
            <v>121</v>
          </cell>
        </row>
        <row r="132">
          <cell r="A132">
            <v>122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</row>
        <row r="139">
          <cell r="A139">
            <v>129</v>
          </cell>
        </row>
        <row r="140">
          <cell r="A140">
            <v>130</v>
          </cell>
        </row>
        <row r="141">
          <cell r="A141">
            <v>131</v>
          </cell>
        </row>
        <row r="142">
          <cell r="A142">
            <v>132</v>
          </cell>
        </row>
        <row r="143">
          <cell r="A143">
            <v>133</v>
          </cell>
        </row>
        <row r="144">
          <cell r="A144">
            <v>134</v>
          </cell>
        </row>
        <row r="145">
          <cell r="A145">
            <v>135</v>
          </cell>
        </row>
        <row r="146">
          <cell r="A146">
            <v>136</v>
          </cell>
        </row>
        <row r="147">
          <cell r="A147">
            <v>137</v>
          </cell>
        </row>
        <row r="148">
          <cell r="A148">
            <v>138</v>
          </cell>
        </row>
        <row r="149">
          <cell r="A149">
            <v>139</v>
          </cell>
        </row>
        <row r="150">
          <cell r="A150">
            <v>140</v>
          </cell>
        </row>
        <row r="151">
          <cell r="A151">
            <v>141</v>
          </cell>
        </row>
        <row r="152">
          <cell r="A152">
            <v>142</v>
          </cell>
        </row>
        <row r="153">
          <cell r="A153">
            <v>143</v>
          </cell>
        </row>
        <row r="154">
          <cell r="A154">
            <v>144</v>
          </cell>
        </row>
        <row r="155">
          <cell r="A155">
            <v>145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</row>
        <row r="160">
          <cell r="A160">
            <v>150</v>
          </cell>
        </row>
        <row r="161">
          <cell r="A161">
            <v>151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6" sqref="C16"/>
    </sheetView>
  </sheetViews>
  <sheetFormatPr baseColWidth="10" defaultRowHeight="14" x14ac:dyDescent="0"/>
  <cols>
    <col min="1" max="2" width="6.6640625" customWidth="1"/>
    <col min="3" max="3" width="29.5" customWidth="1"/>
    <col min="4" max="4" width="27.83203125" customWidth="1"/>
    <col min="5" max="6" width="10.83203125" style="1"/>
  </cols>
  <sheetData>
    <row r="1" spans="1:6">
      <c r="A1" t="s">
        <v>0</v>
      </c>
      <c r="C1" s="2" t="s">
        <v>1</v>
      </c>
      <c r="D1" s="2"/>
      <c r="E1" s="1" t="s">
        <v>4</v>
      </c>
      <c r="F1" s="1" t="s">
        <v>5</v>
      </c>
    </row>
    <row r="2" spans="1:6">
      <c r="C2" s="2"/>
      <c r="D2" s="3">
        <v>42141</v>
      </c>
      <c r="E2" s="4">
        <v>7</v>
      </c>
      <c r="F2" s="4">
        <v>7</v>
      </c>
    </row>
    <row r="3" spans="1:6">
      <c r="A3" t="s">
        <v>2</v>
      </c>
      <c r="C3" s="2" t="s">
        <v>3</v>
      </c>
      <c r="D3" s="2"/>
    </row>
    <row r="5" spans="1:6">
      <c r="A5" s="1" t="s">
        <v>6</v>
      </c>
      <c r="B5" s="1" t="s">
        <v>7</v>
      </c>
      <c r="C5" t="s">
        <v>8</v>
      </c>
      <c r="D5" t="s">
        <v>9</v>
      </c>
      <c r="E5" s="1" t="s">
        <v>10</v>
      </c>
      <c r="F5" s="1" t="s">
        <v>11</v>
      </c>
    </row>
    <row r="6" spans="1:6">
      <c r="A6" s="1"/>
      <c r="B6" s="1"/>
    </row>
    <row r="7" spans="1:6">
      <c r="A7" s="1">
        <v>1</v>
      </c>
      <c r="B7" s="1">
        <v>7</v>
      </c>
      <c r="C7" t="s">
        <v>13</v>
      </c>
      <c r="D7" t="s">
        <v>14</v>
      </c>
      <c r="E7" s="1">
        <v>302402</v>
      </c>
      <c r="F7" s="1" t="s">
        <v>15</v>
      </c>
    </row>
    <row r="8" spans="1:6">
      <c r="A8" s="1">
        <v>1</v>
      </c>
      <c r="B8" s="1">
        <v>3</v>
      </c>
      <c r="C8" t="s">
        <v>16</v>
      </c>
      <c r="D8" t="s">
        <v>17</v>
      </c>
      <c r="E8" s="1">
        <v>373999</v>
      </c>
      <c r="F8" s="1" t="s">
        <v>18</v>
      </c>
    </row>
    <row r="9" spans="1:6">
      <c r="A9" s="1">
        <v>3</v>
      </c>
      <c r="B9" s="1">
        <v>2</v>
      </c>
      <c r="C9" t="s">
        <v>19</v>
      </c>
      <c r="D9" t="s">
        <v>17</v>
      </c>
      <c r="E9" s="1">
        <v>369754</v>
      </c>
      <c r="F9" s="1" t="s">
        <v>18</v>
      </c>
    </row>
    <row r="10" spans="1:6">
      <c r="A10" s="1">
        <v>4</v>
      </c>
      <c r="B10" s="1">
        <v>5</v>
      </c>
      <c r="C10" t="s">
        <v>20</v>
      </c>
      <c r="D10" t="s">
        <v>21</v>
      </c>
      <c r="E10" s="1">
        <v>55487028</v>
      </c>
      <c r="F10" s="1" t="s">
        <v>18</v>
      </c>
    </row>
    <row r="11" spans="1:6">
      <c r="A11" s="1">
        <v>5</v>
      </c>
      <c r="B11" s="1">
        <v>6</v>
      </c>
      <c r="C11" t="s">
        <v>22</v>
      </c>
      <c r="D11" t="s">
        <v>14</v>
      </c>
      <c r="E11" s="1">
        <v>302403</v>
      </c>
      <c r="F11" s="1" t="s">
        <v>15</v>
      </c>
    </row>
    <row r="12" spans="1:6">
      <c r="A12" s="1">
        <v>6</v>
      </c>
      <c r="B12" s="1">
        <v>8</v>
      </c>
      <c r="C12" t="s">
        <v>23</v>
      </c>
      <c r="D12" t="s">
        <v>24</v>
      </c>
      <c r="E12" s="1">
        <v>313911</v>
      </c>
      <c r="F12" s="1" t="s">
        <v>15</v>
      </c>
    </row>
    <row r="13" spans="1:6">
      <c r="A13" s="1">
        <v>7</v>
      </c>
      <c r="B13" s="1">
        <v>4</v>
      </c>
      <c r="C13" t="s">
        <v>25</v>
      </c>
      <c r="D13" t="s">
        <v>21</v>
      </c>
      <c r="E13" s="1">
        <v>55487025</v>
      </c>
      <c r="F13" s="1" t="s">
        <v>15</v>
      </c>
    </row>
    <row r="14" spans="1:6">
      <c r="C14" t="s">
        <v>26</v>
      </c>
      <c r="D14" t="s">
        <v>26</v>
      </c>
      <c r="E14" s="1" t="s">
        <v>26</v>
      </c>
      <c r="F14" s="1" t="s">
        <v>26</v>
      </c>
    </row>
  </sheetData>
  <pageMargins left="0" right="0" top="0" bottom="0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5" sqref="B25"/>
    </sheetView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15" sqref="G15"/>
    </sheetView>
  </sheetViews>
  <sheetFormatPr baseColWidth="10" defaultRowHeight="14" x14ac:dyDescent="0"/>
  <cols>
    <col min="1" max="2" width="6.6640625" customWidth="1"/>
    <col min="3" max="3" width="23.1640625" customWidth="1"/>
    <col min="4" max="4" width="23.5" customWidth="1"/>
    <col min="5" max="7" width="10.83203125" style="1"/>
  </cols>
  <sheetData>
    <row r="1" spans="1:7">
      <c r="A1" t="s">
        <v>0</v>
      </c>
      <c r="C1" s="2" t="s">
        <v>1</v>
      </c>
      <c r="D1" s="2"/>
      <c r="F1" s="1" t="s">
        <v>4</v>
      </c>
      <c r="G1" s="1" t="s">
        <v>5</v>
      </c>
    </row>
    <row r="2" spans="1:7">
      <c r="C2" s="2"/>
      <c r="D2" s="3">
        <v>42141</v>
      </c>
      <c r="F2" s="4">
        <v>12</v>
      </c>
      <c r="G2" s="4">
        <v>12</v>
      </c>
    </row>
    <row r="3" spans="1:7">
      <c r="A3" t="s">
        <v>2</v>
      </c>
      <c r="C3" s="2" t="s">
        <v>27</v>
      </c>
      <c r="D3" s="2"/>
    </row>
    <row r="5" spans="1:7" s="1" customFormat="1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</row>
    <row r="6" spans="1:7" s="1" customFormat="1"/>
    <row r="7" spans="1:7">
      <c r="A7" s="1">
        <v>1</v>
      </c>
      <c r="B7" s="1">
        <v>20</v>
      </c>
      <c r="C7" t="s">
        <v>28</v>
      </c>
      <c r="D7" t="s">
        <v>29</v>
      </c>
      <c r="E7" s="1">
        <v>229021</v>
      </c>
      <c r="F7" s="1" t="s">
        <v>30</v>
      </c>
      <c r="G7" s="1" t="s">
        <v>31</v>
      </c>
    </row>
    <row r="8" spans="1:7">
      <c r="A8" s="1">
        <v>2</v>
      </c>
      <c r="B8" s="1">
        <v>21</v>
      </c>
      <c r="C8" t="s">
        <v>32</v>
      </c>
      <c r="D8" t="s">
        <v>29</v>
      </c>
      <c r="E8" s="1">
        <v>310476</v>
      </c>
      <c r="F8" s="1" t="s">
        <v>30</v>
      </c>
      <c r="G8" s="1" t="s">
        <v>33</v>
      </c>
    </row>
    <row r="9" spans="1:7">
      <c r="A9" s="1">
        <v>3</v>
      </c>
      <c r="B9" s="1">
        <v>19</v>
      </c>
      <c r="C9" t="s">
        <v>34</v>
      </c>
      <c r="D9" t="s">
        <v>24</v>
      </c>
      <c r="E9" s="1">
        <v>303393</v>
      </c>
      <c r="F9" s="1" t="s">
        <v>35</v>
      </c>
    </row>
    <row r="10" spans="1:7">
      <c r="A10" s="1">
        <v>4</v>
      </c>
      <c r="B10" s="1">
        <v>18</v>
      </c>
      <c r="C10" t="s">
        <v>36</v>
      </c>
      <c r="D10" t="s">
        <v>37</v>
      </c>
      <c r="E10" s="1">
        <v>55488989</v>
      </c>
      <c r="F10" s="1" t="s">
        <v>30</v>
      </c>
    </row>
    <row r="11" spans="1:7">
      <c r="A11" s="1">
        <v>5</v>
      </c>
      <c r="B11" s="50">
        <v>16</v>
      </c>
      <c r="C11" s="51" t="s">
        <v>168</v>
      </c>
      <c r="D11" s="51" t="s">
        <v>40</v>
      </c>
      <c r="E11" s="50">
        <v>240805</v>
      </c>
      <c r="F11" s="50" t="s">
        <v>30</v>
      </c>
    </row>
    <row r="12" spans="1:7">
      <c r="A12" s="1">
        <v>6</v>
      </c>
      <c r="B12" s="50">
        <v>17</v>
      </c>
      <c r="C12" s="51" t="s">
        <v>169</v>
      </c>
      <c r="D12" s="51" t="s">
        <v>40</v>
      </c>
      <c r="E12" s="50">
        <v>240792</v>
      </c>
      <c r="F12" s="50" t="s">
        <v>30</v>
      </c>
    </row>
    <row r="13" spans="1:7">
      <c r="A13" s="1">
        <v>7</v>
      </c>
      <c r="B13" s="1">
        <v>13</v>
      </c>
      <c r="C13" t="s">
        <v>38</v>
      </c>
      <c r="D13" t="s">
        <v>21</v>
      </c>
      <c r="E13" s="1">
        <v>55487023</v>
      </c>
      <c r="F13" s="1" t="s">
        <v>35</v>
      </c>
    </row>
    <row r="14" spans="1:7">
      <c r="A14" s="1">
        <v>8</v>
      </c>
      <c r="B14" s="1">
        <v>15</v>
      </c>
      <c r="C14" t="s">
        <v>39</v>
      </c>
      <c r="D14" t="s">
        <v>40</v>
      </c>
      <c r="E14" s="1">
        <v>376831</v>
      </c>
      <c r="F14" s="1" t="s">
        <v>35</v>
      </c>
    </row>
    <row r="15" spans="1:7">
      <c r="A15" s="1">
        <v>9</v>
      </c>
      <c r="B15" s="1">
        <v>11</v>
      </c>
      <c r="C15" t="s">
        <v>41</v>
      </c>
      <c r="D15" t="s">
        <v>42</v>
      </c>
      <c r="E15" s="1">
        <v>55538631</v>
      </c>
      <c r="F15" s="1" t="s">
        <v>35</v>
      </c>
    </row>
    <row r="16" spans="1:7">
      <c r="A16" s="1">
        <v>10</v>
      </c>
      <c r="B16" s="1">
        <v>14</v>
      </c>
      <c r="C16" t="s">
        <v>43</v>
      </c>
      <c r="D16" t="s">
        <v>40</v>
      </c>
      <c r="E16" s="1">
        <v>492530</v>
      </c>
      <c r="F16" s="1" t="s">
        <v>30</v>
      </c>
    </row>
    <row r="17" spans="1:6">
      <c r="A17" s="1">
        <v>11</v>
      </c>
      <c r="B17" s="1">
        <v>22</v>
      </c>
      <c r="C17" t="s">
        <v>170</v>
      </c>
      <c r="D17" t="s">
        <v>171</v>
      </c>
      <c r="E17" s="52">
        <v>55599398</v>
      </c>
      <c r="F17" s="1" t="s">
        <v>30</v>
      </c>
    </row>
    <row r="18" spans="1:6">
      <c r="A18" s="1">
        <v>12</v>
      </c>
      <c r="B18" s="1">
        <v>12</v>
      </c>
      <c r="C18" t="s">
        <v>44</v>
      </c>
      <c r="D18" t="s">
        <v>21</v>
      </c>
      <c r="E18" s="1">
        <v>55596434</v>
      </c>
      <c r="F18" s="1" t="s">
        <v>35</v>
      </c>
    </row>
  </sheetData>
  <pageMargins left="0" right="0" top="0" bottom="0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3" sqref="C3"/>
    </sheetView>
  </sheetViews>
  <sheetFormatPr baseColWidth="10" defaultRowHeight="14" x14ac:dyDescent="0"/>
  <cols>
    <col min="1" max="2" width="6.6640625" customWidth="1"/>
    <col min="3" max="3" width="23.5" customWidth="1"/>
    <col min="4" max="4" width="22.1640625" customWidth="1"/>
    <col min="5" max="7" width="10.83203125" style="1"/>
  </cols>
  <sheetData>
    <row r="1" spans="1:7">
      <c r="A1" t="s">
        <v>0</v>
      </c>
      <c r="C1" s="2" t="s">
        <v>1</v>
      </c>
      <c r="D1" s="2"/>
      <c r="F1" s="1" t="s">
        <v>4</v>
      </c>
      <c r="G1" s="1" t="s">
        <v>5</v>
      </c>
    </row>
    <row r="2" spans="1:7">
      <c r="C2" s="2"/>
      <c r="D2" s="3">
        <v>42141</v>
      </c>
      <c r="F2" s="4">
        <v>2</v>
      </c>
      <c r="G2" s="4">
        <v>2</v>
      </c>
    </row>
    <row r="3" spans="1:7">
      <c r="A3" t="s">
        <v>2</v>
      </c>
      <c r="C3" s="2" t="s">
        <v>49</v>
      </c>
      <c r="D3" s="2"/>
    </row>
    <row r="5" spans="1:7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</row>
    <row r="6" spans="1:7">
      <c r="A6" s="1"/>
      <c r="B6" s="1"/>
      <c r="C6" s="1"/>
      <c r="D6" s="1"/>
    </row>
    <row r="7" spans="1:7">
      <c r="A7" s="1">
        <v>1</v>
      </c>
      <c r="B7" s="1">
        <v>26</v>
      </c>
      <c r="C7" t="s">
        <v>45</v>
      </c>
      <c r="D7" t="s">
        <v>46</v>
      </c>
      <c r="E7" s="1">
        <v>308154</v>
      </c>
      <c r="F7" s="1" t="s">
        <v>47</v>
      </c>
    </row>
    <row r="8" spans="1:7">
      <c r="A8" s="1">
        <v>2</v>
      </c>
      <c r="B8" s="1">
        <v>25</v>
      </c>
      <c r="C8" t="s">
        <v>48</v>
      </c>
      <c r="D8" t="s">
        <v>40</v>
      </c>
      <c r="E8" s="1">
        <v>492531</v>
      </c>
      <c r="F8" s="1" t="s">
        <v>47</v>
      </c>
    </row>
  </sheetData>
  <pageMargins left="0" right="0" top="0" bottom="0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workbookViewId="0">
      <selection activeCell="D2" sqref="D2"/>
    </sheetView>
  </sheetViews>
  <sheetFormatPr baseColWidth="10" defaultRowHeight="14" x14ac:dyDescent="0"/>
  <cols>
    <col min="1" max="2" width="6.6640625" style="5" customWidth="1"/>
    <col min="3" max="3" width="23.83203125" style="5" customWidth="1"/>
    <col min="4" max="4" width="25.1640625" style="5" customWidth="1"/>
    <col min="5" max="7" width="10.83203125" style="19"/>
    <col min="8" max="16384" width="10.83203125" style="5"/>
  </cols>
  <sheetData>
    <row r="1" spans="1:8">
      <c r="A1" s="42" t="s">
        <v>0</v>
      </c>
      <c r="B1" s="42"/>
      <c r="C1" s="43" t="str">
        <f>CONCATENATE([1]Inscription!D2,"  ",[1]Inscription!G2)</f>
        <v>VARENNES SAINT SAUVEUR  71</v>
      </c>
      <c r="D1" s="43"/>
      <c r="E1" s="43"/>
      <c r="F1" s="6" t="s">
        <v>4</v>
      </c>
      <c r="G1" s="6" t="s">
        <v>5</v>
      </c>
    </row>
    <row r="2" spans="1:8">
      <c r="A2" s="20"/>
      <c r="B2" s="20"/>
      <c r="C2" s="23"/>
      <c r="D2" s="24">
        <v>42141</v>
      </c>
      <c r="E2" s="23"/>
      <c r="F2" s="20">
        <v>14</v>
      </c>
      <c r="G2" s="20">
        <f>COUNTA(C7:C205)</f>
        <v>13</v>
      </c>
      <c r="H2" s="21"/>
    </row>
    <row r="3" spans="1:8">
      <c r="A3" s="44" t="s">
        <v>2</v>
      </c>
      <c r="B3" s="44"/>
      <c r="C3" s="45" t="s">
        <v>50</v>
      </c>
      <c r="D3" s="45"/>
      <c r="E3" s="5"/>
      <c r="F3" s="5"/>
      <c r="G3" s="5"/>
    </row>
    <row r="4" spans="1:8">
      <c r="A4" s="6"/>
      <c r="B4" s="6"/>
      <c r="C4" s="22"/>
      <c r="D4" s="22"/>
      <c r="E4" s="6"/>
      <c r="F4" s="7"/>
      <c r="G4" s="6"/>
      <c r="H4" s="7"/>
    </row>
    <row r="5" spans="1:8" ht="24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10" t="s">
        <v>11</v>
      </c>
      <c r="G5" s="10"/>
    </row>
    <row r="6" spans="1:8">
      <c r="A6" s="8"/>
      <c r="B6" s="9"/>
      <c r="C6" s="9"/>
      <c r="D6" s="9"/>
      <c r="E6" s="9"/>
      <c r="F6" s="10"/>
      <c r="G6" s="10"/>
    </row>
    <row r="7" spans="1:8">
      <c r="A7" s="11">
        <v>1</v>
      </c>
      <c r="B7" s="12">
        <v>35</v>
      </c>
      <c r="C7" s="13" t="str">
        <f>IF(B7&gt;0,CONCATENATE((VLOOKUP($B7,[1]Inscription!$A$12:$G$211,3,FALSE)),"   ",(VLOOKUP($B7,[1]Inscription!$A$12:$G$211,4,FALSE)))," ")</f>
        <v>POMPANON   MARGOT</v>
      </c>
      <c r="D7" s="14" t="str">
        <f>IF(B7&gt;0,(VLOOKUP($B7,[1]Inscription!$A$12:$G$211,5,FALSE))," ")</f>
        <v>CYCLING ECO TEAM ALUZE</v>
      </c>
      <c r="E7" s="15" t="str">
        <f>IF(B7&gt;0,(VLOOKUP($B7,[1]Inscription!$A$12:$G$211,7,FALSE))," ")</f>
        <v>55597099</v>
      </c>
      <c r="F7" s="15" t="str">
        <f>LEFT(IF(B7&gt;0,(VLOOKUP($B7,[1]Inscription!$A$12:$G$211,6,FALSE))," "),8)</f>
        <v>FJ 18</v>
      </c>
      <c r="G7" s="16"/>
    </row>
    <row r="8" spans="1:8">
      <c r="A8" s="11">
        <v>2</v>
      </c>
      <c r="B8" s="12">
        <v>44</v>
      </c>
      <c r="C8" s="13" t="str">
        <f>IF(B8&gt;0,CONCATENATE((VLOOKUP($B8,[1]Inscription!$A$12:$G$211,3,FALSE)),"   ",(VLOOKUP($B8,[1]Inscription!$A$12:$G$211,4,FALSE)))," ")</f>
        <v>PRIOR   SUZY</v>
      </c>
      <c r="D8" s="14" t="str">
        <f>IF(B8&gt;0,(VLOOKUP($B8,[1]Inscription!$A$12:$G$211,5,FALSE))," ")</f>
        <v>CREUSOT VELO SPORT</v>
      </c>
      <c r="E8" s="15" t="str">
        <f>IF(B8&gt;0,(VLOOKUP($B8,[1]Inscription!$A$12:$G$211,7,FALSE))," ")</f>
        <v>436372</v>
      </c>
      <c r="F8" s="15" t="str">
        <f>LEFT(IF(B8&gt;0,(VLOOKUP($B8,[1]Inscription!$A$12:$G$211,6,FALSE))," "),8)</f>
        <v>FS 37</v>
      </c>
      <c r="G8" s="16"/>
    </row>
    <row r="9" spans="1:8">
      <c r="A9" s="11">
        <v>3</v>
      </c>
      <c r="B9" s="12">
        <v>37</v>
      </c>
      <c r="C9" s="13" t="str">
        <f>IF(B9&gt;0,CONCATENATE((VLOOKUP($B9,[1]Inscription!$A$12:$G$211,3,FALSE)),"   ",(VLOOKUP($B9,[1]Inscription!$A$12:$G$211,4,FALSE)))," ")</f>
        <v>LAREURE   MARLÈNE</v>
      </c>
      <c r="D9" s="14" t="str">
        <f>IF(B9&gt;0,(VLOOKUP($B9,[1]Inscription!$A$12:$G$211,5,FALSE))," ")</f>
        <v>CYCLING ECO TEAM ALUZE</v>
      </c>
      <c r="E9" s="15" t="str">
        <f>IF(B9&gt;0,(VLOOKUP($B9,[1]Inscription!$A$12:$G$211,7,FALSE))," ")</f>
        <v>55483048</v>
      </c>
      <c r="F9" s="15" t="str">
        <f>LEFT(IF(B9&gt;0,(VLOOKUP($B9,[1]Inscription!$A$12:$G$211,6,FALSE))," "),8)</f>
        <v>FS 27</v>
      </c>
      <c r="G9" s="16"/>
    </row>
    <row r="10" spans="1:8">
      <c r="A10" s="11">
        <v>4</v>
      </c>
      <c r="B10" s="12">
        <v>36</v>
      </c>
      <c r="C10" s="13" t="str">
        <f>IF(B10&gt;0,CONCATENATE((VLOOKUP($B10,[1]Inscription!$A$12:$G$211,3,FALSE)),"   ",(VLOOKUP($B10,[1]Inscription!$A$12:$G$211,4,FALSE)))," ")</f>
        <v>POMPANON   LAURA</v>
      </c>
      <c r="D10" s="14" t="str">
        <f>IF(B10&gt;0,(VLOOKUP($B10,[1]Inscription!$A$12:$G$211,5,FALSE))," ")</f>
        <v>CYCLING ECO TEAM ALUZE</v>
      </c>
      <c r="E10" s="15" t="str">
        <f>IF(B10&gt;0,(VLOOKUP($B10,[1]Inscription!$A$12:$G$211,7,FALSE))," ")</f>
        <v>486537</v>
      </c>
      <c r="F10" s="15" t="str">
        <f>LEFT(IF(B10&gt;0,(VLOOKUP($B10,[1]Inscription!$A$12:$G$211,6,FALSE))," "),8)</f>
        <v>FS 28</v>
      </c>
      <c r="G10" s="16"/>
    </row>
    <row r="11" spans="1:8">
      <c r="A11" s="11">
        <v>5</v>
      </c>
      <c r="B11" s="12">
        <v>33</v>
      </c>
      <c r="C11" s="13" t="str">
        <f>IF(B11&gt;0,CONCATENATE((VLOOKUP($B11,[1]Inscription!$A$12:$G$211,3,FALSE)),"   ",(VLOOKUP($B11,[1]Inscription!$A$12:$G$211,4,FALSE)))," ")</f>
        <v>ESCRIBA   CAROLLE</v>
      </c>
      <c r="D11" s="14" t="str">
        <f>IF(B11&gt;0,(VLOOKUP($B11,[1]Inscription!$A$12:$G$211,5,FALSE))," ")</f>
        <v>A S L HAUTEVILLE</v>
      </c>
      <c r="E11" s="15" t="str">
        <f>IF(B11&gt;0,(VLOOKUP($B11,[1]Inscription!$A$12:$G$211,7,FALSE))," ")</f>
        <v>370580</v>
      </c>
      <c r="F11" s="15" t="str">
        <f>LEFT(IF(B11&gt;0,(VLOOKUP($B11,[1]Inscription!$A$12:$G$211,6,FALSE))," "),8)</f>
        <v>FV 43</v>
      </c>
      <c r="G11" s="16"/>
    </row>
    <row r="12" spans="1:8">
      <c r="A12" s="11">
        <v>6</v>
      </c>
      <c r="B12" s="12">
        <v>31</v>
      </c>
      <c r="C12" s="13" t="str">
        <f>IF(B12&gt;0,CONCATENATE((VLOOKUP($B12,[1]Inscription!$A$12:$G$211,3,FALSE)),"   ",(VLOOKUP($B12,[1]Inscription!$A$12:$G$211,4,FALSE)))," ")</f>
        <v>LONJARET   CHRISTINE</v>
      </c>
      <c r="D12" s="14" t="str">
        <f>IF(B12&gt;0,(VLOOKUP($B12,[1]Inscription!$A$12:$G$211,5,FALSE))," ")</f>
        <v>A C VERDUNOISE</v>
      </c>
      <c r="E12" s="15" t="str">
        <f>IF(B12&gt;0,(VLOOKUP($B12,[1]Inscription!$A$12:$G$211,7,FALSE))," ")</f>
        <v>236028</v>
      </c>
      <c r="F12" s="15" t="str">
        <f>LEFT(IF(B12&gt;0,(VLOOKUP($B12,[1]Inscription!$A$12:$G$211,6,FALSE))," "),8)</f>
        <v>FSV 53</v>
      </c>
      <c r="G12" s="16"/>
    </row>
    <row r="13" spans="1:8">
      <c r="A13" s="11">
        <v>7</v>
      </c>
      <c r="B13" s="12">
        <v>43</v>
      </c>
      <c r="C13" s="13" t="str">
        <f>IF(B13&gt;0,CONCATENATE((VLOOKUP($B13,[1]Inscription!$A$12:$G$211,3,FALSE)),"   ",(VLOOKUP($B13,[1]Inscription!$A$12:$G$211,4,FALSE)))," ")</f>
        <v>PROTHIAU   MADELEINE</v>
      </c>
      <c r="D13" s="14" t="str">
        <f>IF(B13&gt;0,(VLOOKUP($B13,[1]Inscription!$A$12:$G$211,5,FALSE))," ")</f>
        <v>CYCLO SAN MARTINOIS</v>
      </c>
      <c r="E13" s="15" t="str">
        <f>IF(B13&gt;0,(VLOOKUP($B13,[1]Inscription!$A$12:$G$211,7,FALSE))," ")</f>
        <v>236828</v>
      </c>
      <c r="F13" s="15" t="str">
        <f>LEFT(IF(B13&gt;0,(VLOOKUP($B13,[1]Inscription!$A$12:$G$211,6,FALSE))," "),8)</f>
        <v>FSV 53</v>
      </c>
      <c r="G13" s="16"/>
    </row>
    <row r="14" spans="1:8">
      <c r="A14" s="11">
        <v>8</v>
      </c>
      <c r="B14" s="12">
        <v>38</v>
      </c>
      <c r="C14" s="13" t="str">
        <f>IF(B14&gt;0,CONCATENATE((VLOOKUP($B14,[1]Inscription!$A$12:$G$211,3,FALSE)),"   ",(VLOOKUP($B14,[1]Inscription!$A$12:$G$211,4,FALSE)))," ")</f>
        <v>FUSTER   SANDRINE</v>
      </c>
      <c r="D14" s="14" t="str">
        <f>IF(B14&gt;0,(VLOOKUP($B14,[1]Inscription!$A$12:$G$211,5,FALSE))," ")</f>
        <v>CYCLO SAN MARTINOIS</v>
      </c>
      <c r="E14" s="15" t="str">
        <f>IF(B14&gt;0,(VLOOKUP($B14,[1]Inscription!$A$12:$G$211,7,FALSE))," ")</f>
        <v>240990</v>
      </c>
      <c r="F14" s="15" t="str">
        <f>LEFT(IF(B14&gt;0,(VLOOKUP($B14,[1]Inscription!$A$12:$G$211,6,FALSE))," "),8)</f>
        <v>FS 37</v>
      </c>
      <c r="G14" s="16"/>
    </row>
    <row r="15" spans="1:8">
      <c r="A15" s="11">
        <v>9</v>
      </c>
      <c r="B15" s="12">
        <v>41</v>
      </c>
      <c r="C15" s="13" t="str">
        <f>IF(B15&gt;0,CONCATENATE((VLOOKUP($B15,[1]Inscription!$A$12:$G$211,3,FALSE)),"   ",(VLOOKUP($B15,[1]Inscription!$A$12:$G$211,4,FALSE)))," ")</f>
        <v>MAILLOT   CORINNE</v>
      </c>
      <c r="D15" s="14" t="str">
        <f>IF(B15&gt;0,(VLOOKUP($B15,[1]Inscription!$A$12:$G$211,5,FALSE))," ")</f>
        <v>CYCLO SAN MARTINOIS</v>
      </c>
      <c r="E15" s="15" t="str">
        <f>IF(B15&gt;0,(VLOOKUP($B15,[1]Inscription!$A$12:$G$211,7,FALSE))," ")</f>
        <v>363589</v>
      </c>
      <c r="F15" s="15" t="str">
        <f>LEFT(IF(B15&gt;0,(VLOOKUP($B15,[1]Inscription!$A$12:$G$211,6,FALSE))," "),8)</f>
        <v>FV 48</v>
      </c>
      <c r="G15" s="16"/>
    </row>
    <row r="16" spans="1:8">
      <c r="A16" s="11">
        <v>10</v>
      </c>
      <c r="B16" s="12">
        <v>32</v>
      </c>
      <c r="C16" s="13" t="str">
        <f>IF(B16&gt;0,CONCATENATE((VLOOKUP($B16,[1]Inscription!$A$12:$G$211,3,FALSE)),"   ",(VLOOKUP($B16,[1]Inscription!$A$12:$G$211,4,FALSE)))," ")</f>
        <v>SERODIO   CAMILLE</v>
      </c>
      <c r="D16" s="14" t="str">
        <f>IF(B16&gt;0,(VLOOKUP($B16,[1]Inscription!$A$12:$G$211,5,FALSE))," ")</f>
        <v>V C OFFENSIF DIJON</v>
      </c>
      <c r="E16" s="15" t="str">
        <f>IF(B16&gt;0,(VLOOKUP($B16,[1]Inscription!$A$12:$G$211,7,FALSE))," ")</f>
        <v>226192</v>
      </c>
      <c r="F16" s="15" t="str">
        <f>LEFT(IF(B16&gt;0,(VLOOKUP($B16,[1]Inscription!$A$12:$G$211,6,FALSE))," "),8)</f>
        <v>FS 24</v>
      </c>
      <c r="G16" s="16"/>
    </row>
    <row r="17" spans="1:8">
      <c r="A17" s="11">
        <v>11</v>
      </c>
      <c r="B17" s="12">
        <v>34</v>
      </c>
      <c r="C17" s="13" t="str">
        <f>IF(B17&gt;0,CONCATENATE((VLOOKUP($B17,[1]Inscription!$A$12:$G$211,3,FALSE)),"   ",(VLOOKUP($B17,[1]Inscription!$A$12:$G$211,4,FALSE)))," ")</f>
        <v>ALMEIDA   ANNE MARIE</v>
      </c>
      <c r="D17" s="14" t="str">
        <f>IF(B17&gt;0,(VLOOKUP($B17,[1]Inscription!$A$12:$G$211,5,FALSE))," ")</f>
        <v>VÉLO SPORT CHALONNAIS</v>
      </c>
      <c r="E17" s="15" t="str">
        <f>IF(B17&gt;0,(VLOOKUP($B17,[1]Inscription!$A$12:$G$211,7,FALSE))," ")</f>
        <v>228782</v>
      </c>
      <c r="F17" s="15" t="str">
        <f>LEFT(IF(B17&gt;0,(VLOOKUP($B17,[1]Inscription!$A$12:$G$211,6,FALSE))," "),8)</f>
        <v>FV 47</v>
      </c>
      <c r="G17" s="16"/>
    </row>
    <row r="18" spans="1:8">
      <c r="A18" s="11">
        <v>12</v>
      </c>
      <c r="B18" s="12">
        <v>40</v>
      </c>
      <c r="C18" s="13" t="str">
        <f>IF(B18&gt;0,CONCATENATE((VLOOKUP($B18,[1]Inscription!$A$12:$G$211,3,FALSE)),"   ",(VLOOKUP($B18,[1]Inscription!$A$12:$G$211,4,FALSE)))," ")</f>
        <v>RABUT   MARINETTE</v>
      </c>
      <c r="D18" s="14" t="str">
        <f>IF(B18&gt;0,(VLOOKUP($B18,[1]Inscription!$A$12:$G$211,5,FALSE))," ")</f>
        <v>CYCLO SAN MARTINOIS</v>
      </c>
      <c r="E18" s="15" t="str">
        <f>IF(B18&gt;0,(VLOOKUP($B18,[1]Inscription!$A$12:$G$211,7,FALSE))," ")</f>
        <v>224211</v>
      </c>
      <c r="F18" s="15" t="str">
        <f>LEFT(IF(B18&gt;0,(VLOOKUP($B18,[1]Inscription!$A$12:$G$211,6,FALSE))," "),8)</f>
        <v>FV 48</v>
      </c>
      <c r="G18" s="16"/>
    </row>
    <row r="19" spans="1:8">
      <c r="A19" s="11">
        <v>13</v>
      </c>
      <c r="B19" s="12">
        <v>42</v>
      </c>
      <c r="C19" s="13" t="str">
        <f>IF(B19&gt;0,CONCATENATE((VLOOKUP($B19,[1]Inscription!$A$12:$G$211,3,FALSE)),"   ",(VLOOKUP($B19,[1]Inscription!$A$12:$G$211,4,FALSE)))," ")</f>
        <v>ZACCHIA   JOCELYNE</v>
      </c>
      <c r="D19" s="14" t="str">
        <f>IF(B19&gt;0,(VLOOKUP($B19,[1]Inscription!$A$12:$G$211,5,FALSE))," ")</f>
        <v>CYCLO SAN MARTINOIS</v>
      </c>
      <c r="E19" s="15" t="str">
        <f>IF(B19&gt;0,(VLOOKUP($B19,[1]Inscription!$A$12:$G$211,7,FALSE))," ")</f>
        <v>244973</v>
      </c>
      <c r="F19" s="15" t="str">
        <f>LEFT(IF(B19&gt;0,(VLOOKUP($B19,[1]Inscription!$A$12:$G$211,6,FALSE))," "),8)</f>
        <v>FV 43</v>
      </c>
      <c r="G19" s="16"/>
    </row>
    <row r="20" spans="1:8">
      <c r="A20" s="11"/>
      <c r="B20" s="16"/>
      <c r="E20" s="5"/>
      <c r="F20" s="5"/>
      <c r="G20" s="5"/>
    </row>
    <row r="21" spans="1:8">
      <c r="A21" s="11"/>
      <c r="B21" s="16"/>
      <c r="E21" s="5"/>
      <c r="F21" s="5"/>
      <c r="G21" s="5"/>
    </row>
    <row r="22" spans="1:8">
      <c r="G22" s="18"/>
      <c r="H22" s="17"/>
    </row>
  </sheetData>
  <mergeCells count="4">
    <mergeCell ref="A1:B1"/>
    <mergeCell ref="C1:E1"/>
    <mergeCell ref="A3:B3"/>
    <mergeCell ref="C3:D3"/>
  </mergeCells>
  <pageMargins left="0" right="0" top="0" bottom="0" header="0.31496062992125984" footer="0.31496062992125984"/>
  <pageSetup paperSize="9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I6" sqref="I6"/>
    </sheetView>
  </sheetViews>
  <sheetFormatPr baseColWidth="10" defaultRowHeight="14" x14ac:dyDescent="0"/>
  <cols>
    <col min="1" max="2" width="6.6640625" style="17" customWidth="1"/>
    <col min="3" max="3" width="22.83203125" style="17" customWidth="1"/>
    <col min="4" max="4" width="28" style="17" customWidth="1"/>
    <col min="5" max="7" width="10.83203125" style="18"/>
    <col min="8" max="16384" width="10.83203125" style="17"/>
  </cols>
  <sheetData>
    <row r="1" spans="1:8">
      <c r="A1" s="46" t="s">
        <v>0</v>
      </c>
      <c r="B1" s="46"/>
      <c r="C1" s="46" t="str">
        <f>CONCATENATE([2]Inscription!D2,"  ",[2]Inscription!G2)</f>
        <v>VARENNES SAINT SAUVEUR  71</v>
      </c>
      <c r="D1" s="46"/>
      <c r="E1" s="46"/>
      <c r="F1" s="25" t="s">
        <v>4</v>
      </c>
      <c r="G1" s="25" t="s">
        <v>5</v>
      </c>
    </row>
    <row r="2" spans="1:8">
      <c r="A2" s="29"/>
      <c r="B2" s="29"/>
      <c r="C2" s="29"/>
      <c r="D2" s="33">
        <v>42141</v>
      </c>
      <c r="E2" s="17"/>
      <c r="F2" s="26">
        <f>[2]Inscription!F8</f>
        <v>7</v>
      </c>
      <c r="G2" s="26">
        <f>COUNTA(C7:C206)</f>
        <v>6</v>
      </c>
      <c r="H2" s="21"/>
    </row>
    <row r="3" spans="1:8">
      <c r="A3" s="47" t="s">
        <v>2</v>
      </c>
      <c r="B3" s="47"/>
      <c r="C3" s="34" t="str">
        <f>[2]Inscription!D5</f>
        <v>JUNIORS 17 / 18</v>
      </c>
      <c r="D3" s="33"/>
      <c r="E3" s="25"/>
      <c r="F3" s="26"/>
      <c r="G3" s="17"/>
    </row>
    <row r="4" spans="1:8">
      <c r="A4" s="30"/>
      <c r="B4" s="30"/>
      <c r="C4" s="31"/>
      <c r="D4" s="31"/>
      <c r="E4" s="17"/>
      <c r="F4" s="17"/>
      <c r="G4" s="25"/>
      <c r="H4" s="26"/>
    </row>
    <row r="5" spans="1:8" s="18" customFormat="1" ht="24">
      <c r="A5" s="27" t="s">
        <v>6</v>
      </c>
      <c r="B5" s="28" t="s">
        <v>7</v>
      </c>
      <c r="C5" s="28" t="s">
        <v>8</v>
      </c>
      <c r="D5" s="28" t="s">
        <v>9</v>
      </c>
      <c r="E5" s="28" t="s">
        <v>10</v>
      </c>
      <c r="F5" s="28" t="s">
        <v>11</v>
      </c>
      <c r="G5" s="28"/>
    </row>
    <row r="6" spans="1:8">
      <c r="A6" s="27"/>
      <c r="B6" s="28"/>
      <c r="C6" s="28"/>
      <c r="D6" s="28"/>
      <c r="E6" s="28"/>
      <c r="F6" s="28"/>
      <c r="G6" s="28"/>
    </row>
    <row r="7" spans="1:8">
      <c r="A7" s="11">
        <v>1</v>
      </c>
      <c r="B7" s="12">
        <v>133</v>
      </c>
      <c r="C7" s="13" t="str">
        <f>IF(B7&gt;0,CONCATENATE((VLOOKUP($B7,[2]Inscription!$A$12:$G$211,3,FALSE)),"   ",(VLOOKUP($B7,[2]Inscription!$A$12:$G$211,4,FALSE)))," ")</f>
        <v>PAGE   THIBAULT</v>
      </c>
      <c r="D7" s="14" t="str">
        <f>IF(B7&gt;0,(VLOOKUP($B7,[2]Inscription!$A$12:$G$211,5,FALSE))," ")</f>
        <v>V C TOURNUS</v>
      </c>
      <c r="E7" s="15" t="str">
        <f>IF(B7&gt;0,(VLOOKUP($B7,[2]Inscription!$A$12:$G$211,7,FALSE))," ")</f>
        <v>55491189</v>
      </c>
      <c r="F7" s="15" t="str">
        <f>LEFT(IF(B7&gt;0,(VLOOKUP($B7,[2]Inscription!$A$12:$G$211,6,FALSE))," "),8)</f>
        <v>J 17</v>
      </c>
      <c r="G7" s="16"/>
    </row>
    <row r="8" spans="1:8">
      <c r="A8" s="11">
        <v>2</v>
      </c>
      <c r="B8" s="12">
        <v>138</v>
      </c>
      <c r="C8" s="13" t="str">
        <f>IF(B8&gt;0,CONCATENATE((VLOOKUP($B8,[2]Inscription!$A$12:$G$211,3,FALSE)),"   ",(VLOOKUP($B8,[2]Inscription!$A$12:$G$211,4,FALSE)))," ")</f>
        <v>LEBLOND   LOÏC</v>
      </c>
      <c r="D8" s="14" t="str">
        <f>IF(B8&gt;0,(VLOOKUP($B8,[2]Inscription!$A$12:$G$211,5,FALSE))," ")</f>
        <v>PRODIALOG/DAVID DEREPAS</v>
      </c>
      <c r="E8" s="15" t="str">
        <f>IF(B8&gt;0,(VLOOKUP($B8,[2]Inscription!$A$12:$G$211,7,FALSE))," ")</f>
        <v>55594657</v>
      </c>
      <c r="F8" s="15" t="str">
        <f>LEFT(IF(B8&gt;0,(VLOOKUP($B8,[2]Inscription!$A$12:$G$211,6,FALSE))," "),8)</f>
        <v>J 18</v>
      </c>
      <c r="G8" s="16"/>
    </row>
    <row r="9" spans="1:8">
      <c r="A9" s="11">
        <v>3</v>
      </c>
      <c r="B9" s="12">
        <v>137</v>
      </c>
      <c r="C9" s="13" t="str">
        <f>IF(B9&gt;0,CONCATENATE((VLOOKUP($B9,[2]Inscription!$A$12:$G$211,3,FALSE)),"   ",(VLOOKUP($B9,[2]Inscription!$A$12:$G$211,4,FALSE)))," ")</f>
        <v>HERVE   FLORIAN</v>
      </c>
      <c r="D9" s="14" t="str">
        <f>IF(B9&gt;0,(VLOOKUP($B9,[2]Inscription!$A$12:$G$211,5,FALSE))," ")</f>
        <v>PRODIALOG/DAVID DEREPAS</v>
      </c>
      <c r="E9" s="15" t="str">
        <f>IF(B9&gt;0,(VLOOKUP($B9,[2]Inscription!$A$12:$G$211,7,FALSE))," ")</f>
        <v>55495481</v>
      </c>
      <c r="F9" s="15" t="str">
        <f>LEFT(IF(B9&gt;0,(VLOOKUP($B9,[2]Inscription!$A$12:$G$211,6,FALSE))," "),8)</f>
        <v>J 17</v>
      </c>
      <c r="G9" s="16"/>
    </row>
    <row r="10" spans="1:8">
      <c r="A10" s="11">
        <v>4</v>
      </c>
      <c r="B10" s="12">
        <v>132</v>
      </c>
      <c r="C10" s="13" t="str">
        <f>IF(B10&gt;0,CONCATENATE((VLOOKUP($B10,[2]Inscription!$A$12:$G$211,3,FALSE)),"   ",(VLOOKUP($B10,[2]Inscription!$A$12:$G$211,4,FALSE)))," ")</f>
        <v>GANDREY   CARL</v>
      </c>
      <c r="D10" s="14" t="str">
        <f>IF(B10&gt;0,(VLOOKUP($B10,[2]Inscription!$A$12:$G$211,5,FALSE))," ")</f>
        <v>TEAM MERCUREY</v>
      </c>
      <c r="E10" s="15" t="str">
        <f>IF(B10&gt;0,(VLOOKUP($B10,[2]Inscription!$A$12:$G$211,7,FALSE))," ")</f>
        <v>373581</v>
      </c>
      <c r="F10" s="15" t="str">
        <f>LEFT(IF(B10&gt;0,(VLOOKUP($B10,[2]Inscription!$A$12:$G$211,6,FALSE))," "),8)</f>
        <v>J 18</v>
      </c>
      <c r="G10" s="16"/>
    </row>
    <row r="11" spans="1:8">
      <c r="A11" s="11">
        <v>5</v>
      </c>
      <c r="B11" s="12">
        <v>135</v>
      </c>
      <c r="C11" s="13" t="str">
        <f>IF(B11&gt;0,CONCATENATE((VLOOKUP($B11,[2]Inscription!$A$12:$G$211,3,FALSE)),"   ",(VLOOKUP($B11,[2]Inscription!$A$12:$G$211,4,FALSE)))," ")</f>
        <v>AUCLERC   LUCAS</v>
      </c>
      <c r="D11" s="14" t="str">
        <f>IF(B11&gt;0,(VLOOKUP($B11,[2]Inscription!$A$12:$G$211,5,FALSE))," ")</f>
        <v>CYCLO SAN MARTINOIS</v>
      </c>
      <c r="E11" s="15" t="str">
        <f>IF(B11&gt;0,(VLOOKUP($B11,[2]Inscription!$A$12:$G$211,7,FALSE))," ")</f>
        <v>229020</v>
      </c>
      <c r="F11" s="15" t="str">
        <f>LEFT(IF(B11&gt;0,(VLOOKUP($B11,[2]Inscription!$A$12:$G$211,6,FALSE))," "),8)</f>
        <v>J 17</v>
      </c>
      <c r="G11" s="16"/>
    </row>
    <row r="12" spans="1:8">
      <c r="A12" s="11">
        <v>6</v>
      </c>
      <c r="B12" s="12">
        <v>136</v>
      </c>
      <c r="C12" s="13" t="str">
        <f>IF(B12&gt;0,CONCATENATE((VLOOKUP($B12,[2]Inscription!$A$12:$G$211,3,FALSE)),"   ",(VLOOKUP($B12,[2]Inscription!$A$12:$G$211,4,FALSE)))," ")</f>
        <v>LEGER   CLEMENT</v>
      </c>
      <c r="D12" s="14" t="str">
        <f>IF(B12&gt;0,(VLOOKUP($B12,[2]Inscription!$A$12:$G$211,5,FALSE))," ")</f>
        <v>CYCLO SAN MARTINOIS</v>
      </c>
      <c r="E12" s="15" t="str">
        <f>IF(B12&gt;0,(VLOOKUP($B12,[2]Inscription!$A$12:$G$211,7,FALSE))," ")</f>
        <v>498263</v>
      </c>
      <c r="F12" s="15" t="str">
        <f>LEFT(IF(B12&gt;0,(VLOOKUP($B12,[2]Inscription!$A$12:$G$211,6,FALSE))," "),8)</f>
        <v>J 17</v>
      </c>
      <c r="G12" s="16"/>
    </row>
  </sheetData>
  <mergeCells count="3">
    <mergeCell ref="A1:B1"/>
    <mergeCell ref="C1:E1"/>
    <mergeCell ref="A3:B3"/>
  </mergeCells>
  <pageMargins left="0" right="0" top="0" bottom="0" header="0.31496062992125984" footer="0.31496062992125984"/>
  <pageSetup paperSize="9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workbookViewId="0">
      <selection activeCell="H3" sqref="H3"/>
    </sheetView>
  </sheetViews>
  <sheetFormatPr baseColWidth="10" defaultRowHeight="14" x14ac:dyDescent="0"/>
  <cols>
    <col min="1" max="2" width="6.6640625" style="17" customWidth="1"/>
    <col min="3" max="3" width="23.6640625" style="17" customWidth="1"/>
    <col min="4" max="4" width="27.5" style="17" customWidth="1"/>
    <col min="5" max="7" width="10.83203125" style="18"/>
    <col min="8" max="16384" width="10.83203125" style="17"/>
  </cols>
  <sheetData>
    <row r="1" spans="1:8">
      <c r="A1" s="48" t="s">
        <v>0</v>
      </c>
      <c r="B1" s="48"/>
      <c r="C1" s="46" t="str">
        <f>CONCATENATE([3]Inscription!D2,"  ",[3]Inscription!G2)</f>
        <v>VARENNES SAINT SAUVEUR  71</v>
      </c>
      <c r="D1" s="46"/>
      <c r="E1" s="46"/>
      <c r="F1" s="25" t="s">
        <v>4</v>
      </c>
      <c r="G1" s="25" t="s">
        <v>5</v>
      </c>
    </row>
    <row r="2" spans="1:8">
      <c r="A2" s="32"/>
      <c r="B2" s="32"/>
      <c r="C2" s="29"/>
      <c r="D2" s="35">
        <v>42141</v>
      </c>
      <c r="E2" s="29"/>
      <c r="F2" s="25">
        <f>[3]Inscription!F8</f>
        <v>39</v>
      </c>
      <c r="G2" s="25">
        <f>COUNTA(C7:C206)</f>
        <v>34</v>
      </c>
      <c r="H2" s="21"/>
    </row>
    <row r="3" spans="1:8">
      <c r="A3" s="49" t="s">
        <v>2</v>
      </c>
      <c r="B3" s="49"/>
      <c r="C3" s="36" t="s">
        <v>52</v>
      </c>
      <c r="D3" s="31"/>
      <c r="E3" s="17"/>
      <c r="F3" s="17"/>
      <c r="G3" s="17"/>
    </row>
    <row r="4" spans="1:8">
      <c r="A4" s="25"/>
      <c r="B4" s="25"/>
      <c r="C4" s="31"/>
      <c r="D4" s="31"/>
      <c r="E4" s="25"/>
      <c r="F4" s="26"/>
      <c r="G4" s="25"/>
      <c r="H4" s="26"/>
    </row>
    <row r="5" spans="1:8" ht="24">
      <c r="A5" s="27" t="s">
        <v>6</v>
      </c>
      <c r="B5" s="28" t="s">
        <v>7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</row>
    <row r="6" spans="1:8">
      <c r="A6" s="27"/>
      <c r="B6" s="28"/>
      <c r="C6" s="28"/>
      <c r="D6" s="28"/>
      <c r="E6" s="28"/>
      <c r="F6" s="28"/>
      <c r="G6" s="28"/>
    </row>
    <row r="7" spans="1:8">
      <c r="A7" s="11">
        <v>1</v>
      </c>
      <c r="B7" s="12">
        <v>156</v>
      </c>
      <c r="C7" s="13" t="str">
        <f>IF(B7&gt;0,CONCATENATE((VLOOKUP($B7,[3]Inscription!$A$12:$G$211,3,FALSE)),"   ",(VLOOKUP($B7,[3]Inscription!$A$12:$G$211,4,FALSE)))," ")</f>
        <v>BEAUSOLEIL   LAURENT</v>
      </c>
      <c r="D7" s="14" t="str">
        <f>IF(B7&gt;0,(VLOOKUP($B7,[3]Inscription!$A$12:$G$211,5,FALSE))," ")</f>
        <v>SANVIGNES VÉLO SPORT</v>
      </c>
      <c r="E7" s="15" t="str">
        <f>IF(B7&gt;0,(VLOOKUP($B7,[3]Inscription!$A$12:$G$211,7,FALSE))," ")</f>
        <v>312760</v>
      </c>
      <c r="F7" s="15" t="str">
        <f>LEFT(IF(B7&gt;0,(VLOOKUP($B7,[3]Inscription!$A$12:$G$211,6,FALSE))," "),8)</f>
        <v>V 44</v>
      </c>
      <c r="G7" s="16" t="s">
        <v>51</v>
      </c>
    </row>
    <row r="8" spans="1:8">
      <c r="A8" s="11">
        <v>2</v>
      </c>
      <c r="B8" s="12">
        <v>169</v>
      </c>
      <c r="C8" s="13" t="str">
        <f>IF(B8&gt;0,CONCATENATE((VLOOKUP($B8,[3]Inscription!$A$12:$G$211,3,FALSE)),"   ",(VLOOKUP($B8,[3]Inscription!$A$12:$G$211,4,FALSE)))," ")</f>
        <v>TACNET   OLIVIER</v>
      </c>
      <c r="D8" s="14" t="str">
        <f>IF(B8&gt;0,(VLOOKUP($B8,[3]Inscription!$A$12:$G$211,5,FALSE))," ")</f>
        <v>A S L HAUTEVILLE</v>
      </c>
      <c r="E8" s="15" t="str">
        <f>IF(B8&gt;0,(VLOOKUP($B8,[3]Inscription!$A$12:$G$211,7,FALSE))," ")</f>
        <v>299696</v>
      </c>
      <c r="F8" s="15" t="str">
        <f>LEFT(IF(B8&gt;0,(VLOOKUP($B8,[3]Inscription!$A$12:$G$211,6,FALSE))," "),8)</f>
        <v>V 46</v>
      </c>
      <c r="G8" s="16"/>
    </row>
    <row r="9" spans="1:8">
      <c r="A9" s="11">
        <v>3</v>
      </c>
      <c r="B9" s="12">
        <v>145</v>
      </c>
      <c r="C9" s="13" t="str">
        <f>IF(B9&gt;0,CONCATENATE((VLOOKUP($B9,[3]Inscription!$A$12:$G$211,3,FALSE)),"   ",(VLOOKUP($B9,[3]Inscription!$A$12:$G$211,4,FALSE)))," ")</f>
        <v>BARTHET   ANTHONY</v>
      </c>
      <c r="D9" s="14" t="str">
        <f>IF(B9&gt;0,(VLOOKUP($B9,[3]Inscription!$A$12:$G$211,5,FALSE))," ")</f>
        <v>V C LOUHANS</v>
      </c>
      <c r="E9" s="15" t="str">
        <f>IF(B9&gt;0,(VLOOKUP($B9,[3]Inscription!$A$12:$G$211,7,FALSE))," ")</f>
        <v>55484224</v>
      </c>
      <c r="F9" s="15" t="str">
        <f>LEFT(IF(B9&gt;0,(VLOOKUP($B9,[3]Inscription!$A$12:$G$211,6,FALSE))," "),8)</f>
        <v>V 47</v>
      </c>
      <c r="G9" s="16"/>
    </row>
    <row r="10" spans="1:8">
      <c r="A10" s="11">
        <v>4</v>
      </c>
      <c r="B10" s="12">
        <v>154</v>
      </c>
      <c r="C10" s="13" t="str">
        <f>IF(B10&gt;0,CONCATENATE((VLOOKUP($B10,[3]Inscription!$A$12:$G$211,3,FALSE)),"   ",(VLOOKUP($B10,[3]Inscription!$A$12:$G$211,4,FALSE)))," ")</f>
        <v>PILLOT   DOMINIQUE</v>
      </c>
      <c r="D10" s="14" t="str">
        <f>IF(B10&gt;0,(VLOOKUP($B10,[3]Inscription!$A$12:$G$211,5,FALSE))," ")</f>
        <v>VÉLO SPORT CHALONNAIS</v>
      </c>
      <c r="E10" s="15" t="str">
        <f>IF(B10&gt;0,(VLOOKUP($B10,[3]Inscription!$A$12:$G$211,7,FALSE))," ")</f>
        <v>224085</v>
      </c>
      <c r="F10" s="15" t="str">
        <f>LEFT(IF(B10&gt;0,(VLOOKUP($B10,[3]Inscription!$A$12:$G$211,6,FALSE))," "),8)</f>
        <v>V 46</v>
      </c>
      <c r="G10" s="16"/>
    </row>
    <row r="11" spans="1:8">
      <c r="A11" s="11">
        <v>5</v>
      </c>
      <c r="B11" s="12">
        <v>150</v>
      </c>
      <c r="C11" s="13" t="str">
        <f>IF(B11&gt;0,CONCATENATE((VLOOKUP($B11,[3]Inscription!$A$12:$G$211,3,FALSE)),"   ",(VLOOKUP($B11,[3]Inscription!$A$12:$G$211,4,FALSE)))," ")</f>
        <v>MOREY   VINCENT</v>
      </c>
      <c r="D11" s="14" t="str">
        <f>IF(B11&gt;0,(VLOOKUP($B11,[3]Inscription!$A$12:$G$211,5,FALSE))," ")</f>
        <v>T C AUXONNAIS</v>
      </c>
      <c r="E11" s="15" t="str">
        <f>IF(B11&gt;0,(VLOOKUP($B11,[3]Inscription!$A$12:$G$211,7,FALSE))," ")</f>
        <v>55537597</v>
      </c>
      <c r="F11" s="15" t="str">
        <f>LEFT(IF(B11&gt;0,(VLOOKUP($B11,[3]Inscription!$A$12:$G$211,6,FALSE))," "),8)</f>
        <v>V 40</v>
      </c>
      <c r="G11" s="16"/>
    </row>
    <row r="12" spans="1:8">
      <c r="A12" s="11">
        <v>6</v>
      </c>
      <c r="B12" s="12">
        <v>160</v>
      </c>
      <c r="C12" s="13" t="str">
        <f>IF(B12&gt;0,CONCATENATE((VLOOKUP($B12,[3]Inscription!$A$12:$G$211,3,FALSE)),"   ",(VLOOKUP($B12,[3]Inscription!$A$12:$G$211,4,FALSE)))," ")</f>
        <v>PALMIERI   DAVID</v>
      </c>
      <c r="D12" s="14" t="str">
        <f>IF(B12&gt;0,(VLOOKUP($B12,[3]Inscription!$A$12:$G$211,5,FALSE))," ")</f>
        <v>TEAM MERCUREY</v>
      </c>
      <c r="E12" s="15" t="str">
        <f>IF(B12&gt;0,(VLOOKUP($B12,[3]Inscription!$A$12:$G$211,7,FALSE))," ")</f>
        <v>490344</v>
      </c>
      <c r="F12" s="15" t="str">
        <f>LEFT(IF(B12&gt;0,(VLOOKUP($B12,[3]Inscription!$A$12:$G$211,6,FALSE))," "),8)</f>
        <v>V 42</v>
      </c>
      <c r="G12" s="16"/>
    </row>
    <row r="13" spans="1:8">
      <c r="A13" s="11">
        <v>7</v>
      </c>
      <c r="B13" s="12">
        <v>35</v>
      </c>
      <c r="C13" s="13" t="str">
        <f>IF(B13&gt;0,CONCATENATE((VLOOKUP($B13,[3]Inscription!$A$12:$G$211,3,FALSE)),"   ",(VLOOKUP($B13,[3]Inscription!$A$12:$G$211,4,FALSE)))," ")</f>
        <v>HURET   ERIC</v>
      </c>
      <c r="D13" s="14" t="str">
        <f>IF(B13&gt;0,(VLOOKUP($B13,[3]Inscription!$A$12:$G$211,5,FALSE))," ")</f>
        <v>CREUSOT VELO SPORT</v>
      </c>
      <c r="E13" s="15" t="str">
        <f>IF(B13&gt;0,(VLOOKUP($B13,[3]Inscription!$A$12:$G$211,7,FALSE))," ")</f>
        <v>55540159</v>
      </c>
      <c r="F13" s="15" t="str">
        <f>LEFT(IF(B13&gt;0,(VLOOKUP($B13,[3]Inscription!$A$12:$G$211,6,FALSE))," "),8)</f>
        <v>V 44</v>
      </c>
      <c r="G13" s="16"/>
    </row>
    <row r="14" spans="1:8">
      <c r="A14" s="11">
        <v>8</v>
      </c>
      <c r="B14" s="12">
        <v>153</v>
      </c>
      <c r="C14" s="13" t="str">
        <f>IF(B14&gt;0,CONCATENATE((VLOOKUP($B14,[3]Inscription!$A$12:$G$211,3,FALSE)),"   ",(VLOOKUP($B14,[3]Inscription!$A$12:$G$211,4,FALSE)))," ")</f>
        <v>PILLOT   FRÉDÉRIC</v>
      </c>
      <c r="D14" s="14" t="str">
        <f>IF(B14&gt;0,(VLOOKUP($B14,[3]Inscription!$A$12:$G$211,5,FALSE))," ")</f>
        <v>VÉLO SPORT CHALONNAIS</v>
      </c>
      <c r="E14" s="15" t="str">
        <f>IF(B14&gt;0,(VLOOKUP($B14,[3]Inscription!$A$12:$G$211,7,FALSE))," ")</f>
        <v>55162</v>
      </c>
      <c r="F14" s="15" t="str">
        <f>LEFT(IF(B14&gt;0,(VLOOKUP($B14,[3]Inscription!$A$12:$G$211,6,FALSE))," "),8)</f>
        <v>V 42</v>
      </c>
      <c r="G14" s="16"/>
    </row>
    <row r="15" spans="1:8">
      <c r="A15" s="11">
        <v>9</v>
      </c>
      <c r="B15" s="12">
        <v>149</v>
      </c>
      <c r="C15" s="13" t="str">
        <f>IF(B15&gt;0,CONCATENATE((VLOOKUP($B15,[3]Inscription!$A$12:$G$211,3,FALSE)),"   ",(VLOOKUP($B15,[3]Inscription!$A$12:$G$211,4,FALSE)))," ")</f>
        <v>BIANCO   DOMINIQUE</v>
      </c>
      <c r="D15" s="14" t="str">
        <f>IF(B15&gt;0,(VLOOKUP($B15,[3]Inscription!$A$12:$G$211,5,FALSE))," ")</f>
        <v>U V CHALON</v>
      </c>
      <c r="E15" s="15" t="str">
        <f>IF(B15&gt;0,(VLOOKUP($B15,[3]Inscription!$A$12:$G$211,7,FALSE))," ")</f>
        <v>55482760</v>
      </c>
      <c r="F15" s="15" t="str">
        <f>LEFT(IF(B15&gt;0,(VLOOKUP($B15,[3]Inscription!$A$12:$G$211,6,FALSE))," "),8)</f>
        <v>V 47</v>
      </c>
      <c r="G15" s="16"/>
    </row>
    <row r="16" spans="1:8">
      <c r="A16" s="11">
        <v>10</v>
      </c>
      <c r="B16" s="12">
        <v>152</v>
      </c>
      <c r="C16" s="13" t="str">
        <f>IF(B16&gt;0,CONCATENATE((VLOOKUP($B16,[3]Inscription!$A$12:$G$211,3,FALSE)),"   ",(VLOOKUP($B16,[3]Inscription!$A$12:$G$211,4,FALSE)))," ")</f>
        <v>DE VECCHI   CHRISTOPHE</v>
      </c>
      <c r="D16" s="14" t="str">
        <f>IF(B16&gt;0,(VLOOKUP($B16,[3]Inscription!$A$12:$G$211,5,FALSE))," ")</f>
        <v>CYCLING ECO TEAM ALUZE</v>
      </c>
      <c r="E16" s="15" t="str">
        <f>IF(B16&gt;0,(VLOOKUP($B16,[3]Inscription!$A$12:$G$211,7,FALSE))," ")</f>
        <v>231238</v>
      </c>
      <c r="F16" s="15" t="str">
        <f>LEFT(IF(B16&gt;0,(VLOOKUP($B16,[3]Inscription!$A$12:$G$211,6,FALSE))," "),8)</f>
        <v>V 49</v>
      </c>
      <c r="G16" s="16"/>
    </row>
    <row r="17" spans="1:7">
      <c r="A17" s="11">
        <v>11</v>
      </c>
      <c r="B17" s="12">
        <v>159</v>
      </c>
      <c r="C17" s="13" t="str">
        <f>IF(B17&gt;0,CONCATENATE((VLOOKUP($B17,[3]Inscription!$A$12:$G$211,3,FALSE)),"   ",(VLOOKUP($B17,[3]Inscription!$A$12:$G$211,4,FALSE)))," ")</f>
        <v>DESPRES   DAVID</v>
      </c>
      <c r="D17" s="14" t="str">
        <f>IF(B17&gt;0,(VLOOKUP($B17,[3]Inscription!$A$12:$G$211,5,FALSE))," ")</f>
        <v>TEAM MERCUREY</v>
      </c>
      <c r="E17" s="15" t="str">
        <f>IF(B17&gt;0,(VLOOKUP($B17,[3]Inscription!$A$12:$G$211,7,FALSE))," ")</f>
        <v>489128</v>
      </c>
      <c r="F17" s="15" t="str">
        <f>LEFT(IF(B17&gt;0,(VLOOKUP($B17,[3]Inscription!$A$12:$G$211,6,FALSE))," "),8)</f>
        <v>V 45</v>
      </c>
      <c r="G17" s="16"/>
    </row>
    <row r="18" spans="1:7">
      <c r="A18" s="11">
        <v>12</v>
      </c>
      <c r="B18" s="12">
        <v>33</v>
      </c>
      <c r="C18" s="13" t="str">
        <f>IF(B18&gt;0,CONCATENATE((VLOOKUP($B18,[3]Inscription!$A$12:$G$211,3,FALSE)),"   ",(VLOOKUP($B18,[3]Inscription!$A$12:$G$211,4,FALSE)))," ")</f>
        <v>DURAND   CHRISTOPHE</v>
      </c>
      <c r="D18" s="14" t="str">
        <f>IF(B18&gt;0,(VLOOKUP($B18,[3]Inscription!$A$12:$G$211,5,FALSE))," ")</f>
        <v>CYCLO SAN MARTINOIS</v>
      </c>
      <c r="E18" s="15" t="str">
        <f>IF(B18&gt;0,(VLOOKUP($B18,[3]Inscription!$A$12:$G$211,7,FALSE))," ")</f>
        <v>240993</v>
      </c>
      <c r="F18" s="15" t="str">
        <f>LEFT(IF(B18&gt;0,(VLOOKUP($B18,[3]Inscription!$A$12:$G$211,6,FALSE))," "),8)</f>
        <v>V 49</v>
      </c>
      <c r="G18" s="16"/>
    </row>
    <row r="19" spans="1:7">
      <c r="A19" s="11">
        <v>13</v>
      </c>
      <c r="B19" s="12">
        <v>158</v>
      </c>
      <c r="C19" s="13" t="str">
        <f>IF(B19&gt;0,CONCATENATE((VLOOKUP($B19,[3]Inscription!$A$12:$G$211,3,FALSE)),"   ",(VLOOKUP($B19,[3]Inscription!$A$12:$G$211,4,FALSE)))," ")</f>
        <v>GOUARD   DENIS</v>
      </c>
      <c r="D19" s="14" t="str">
        <f>IF(B19&gt;0,(VLOOKUP($B19,[3]Inscription!$A$12:$G$211,5,FALSE))," ")</f>
        <v>TEAM MERCUREY</v>
      </c>
      <c r="E19" s="15" t="str">
        <f>IF(B19&gt;0,(VLOOKUP($B19,[3]Inscription!$A$12:$G$211,7,FALSE))," ")</f>
        <v>369753</v>
      </c>
      <c r="F19" s="15" t="str">
        <f>LEFT(IF(B19&gt;0,(VLOOKUP($B19,[3]Inscription!$A$12:$G$211,6,FALSE))," "),8)</f>
        <v>V 40</v>
      </c>
      <c r="G19" s="16"/>
    </row>
    <row r="20" spans="1:7">
      <c r="A20" s="11">
        <v>14</v>
      </c>
      <c r="B20" s="12">
        <v>155</v>
      </c>
      <c r="C20" s="13" t="str">
        <f>IF(B20&gt;0,CONCATENATE((VLOOKUP($B20,[3]Inscription!$A$12:$G$211,3,FALSE)),"   ",(VLOOKUP($B20,[3]Inscription!$A$12:$G$211,4,FALSE)))," ")</f>
        <v>PONCET    SEBASTIEN</v>
      </c>
      <c r="D20" s="14" t="str">
        <f>IF(B20&gt;0,(VLOOKUP($B20,[3]Inscription!$A$12:$G$211,5,FALSE))," ")</f>
        <v>V S JONCY</v>
      </c>
      <c r="E20" s="15" t="str">
        <f>IF(B20&gt;0,(VLOOKUP($B20,[3]Inscription!$A$12:$G$211,7,FALSE))," ")</f>
        <v>55179</v>
      </c>
      <c r="F20" s="15" t="str">
        <f>LEFT(IF(B20&gt;0,(VLOOKUP($B20,[3]Inscription!$A$12:$G$211,6,FALSE))," "),8)</f>
        <v>V 43</v>
      </c>
      <c r="G20" s="16"/>
    </row>
    <row r="21" spans="1:7">
      <c r="A21" s="11">
        <v>15</v>
      </c>
      <c r="B21" s="12">
        <v>34</v>
      </c>
      <c r="C21" s="13" t="str">
        <f>IF(B21&gt;0,CONCATENATE((VLOOKUP($B21,[3]Inscription!$A$12:$G$211,3,FALSE)),"   ",(VLOOKUP($B21,[3]Inscription!$A$12:$G$211,4,FALSE)))," ")</f>
        <v>FRIS   BERNARD</v>
      </c>
      <c r="D21" s="14" t="str">
        <f>IF(B21&gt;0,(VLOOKUP($B21,[3]Inscription!$A$12:$G$211,5,FALSE))," ")</f>
        <v>PRODIALOG/DAVID DEREPAS</v>
      </c>
      <c r="E21" s="15" t="str">
        <f>IF(B21&gt;0,(VLOOKUP($B21,[3]Inscription!$A$12:$G$211,7,FALSE))," ")</f>
        <v>55487461</v>
      </c>
      <c r="F21" s="15" t="str">
        <f>LEFT(IF(B21&gt;0,(VLOOKUP($B21,[3]Inscription!$A$12:$G$211,6,FALSE))," "),8)</f>
        <v>V 41</v>
      </c>
      <c r="G21" s="16"/>
    </row>
    <row r="22" spans="1:7">
      <c r="A22" s="11">
        <v>16</v>
      </c>
      <c r="B22" s="12">
        <v>32</v>
      </c>
      <c r="C22" s="13" t="str">
        <f>IF(B22&gt;0,CONCATENATE((VLOOKUP($B22,[3]Inscription!$A$12:$G$211,3,FALSE)),"   ",(VLOOKUP($B22,[3]Inscription!$A$12:$G$211,4,FALSE)))," ")</f>
        <v>AUCLERC   PHILIPPE</v>
      </c>
      <c r="D22" s="14" t="str">
        <f>IF(B22&gt;0,(VLOOKUP($B22,[3]Inscription!$A$12:$G$211,5,FALSE))," ")</f>
        <v>CYCLO SAN MARTINOIS</v>
      </c>
      <c r="E22" s="15" t="str">
        <f>IF(B22&gt;0,(VLOOKUP($B22,[3]Inscription!$A$12:$G$211,7,FALSE))," ")</f>
        <v>229019</v>
      </c>
      <c r="F22" s="15" t="str">
        <f>LEFT(IF(B22&gt;0,(VLOOKUP($B22,[3]Inscription!$A$12:$G$211,6,FALSE))," "),8)</f>
        <v>V 43</v>
      </c>
      <c r="G22" s="16"/>
    </row>
    <row r="23" spans="1:7">
      <c r="A23" s="11">
        <v>17</v>
      </c>
      <c r="B23" s="12">
        <v>166</v>
      </c>
      <c r="C23" s="13" t="str">
        <f>IF(B23&gt;0,CONCATENATE((VLOOKUP($B23,[3]Inscription!$A$12:$G$211,3,FALSE)),"   ",(VLOOKUP($B23,[3]Inscription!$A$12:$G$211,4,FALSE)))," ")</f>
        <v>BUTTARD   MANUEL</v>
      </c>
      <c r="D23" s="14" t="str">
        <f>IF(B23&gt;0,(VLOOKUP($B23,[3]Inscription!$A$12:$G$211,5,FALSE))," ")</f>
        <v>A C VERDUNOISE</v>
      </c>
      <c r="E23" s="15" t="str">
        <f>IF(B23&gt;0,(VLOOKUP($B23,[3]Inscription!$A$12:$G$211,7,FALSE))," ")</f>
        <v>236015</v>
      </c>
      <c r="F23" s="15" t="str">
        <f>LEFT(IF(B23&gt;0,(VLOOKUP($B23,[3]Inscription!$A$12:$G$211,6,FALSE))," "),8)</f>
        <v>V 42</v>
      </c>
      <c r="G23" s="16"/>
    </row>
    <row r="24" spans="1:7">
      <c r="A24" s="11">
        <v>18</v>
      </c>
      <c r="B24" s="12">
        <v>174</v>
      </c>
      <c r="C24" s="13" t="str">
        <f>IF(B24&gt;0,CONCATENATE((VLOOKUP($B24,[3]Inscription!$A$12:$G$211,3,FALSE)),"   ",(VLOOKUP($B24,[3]Inscription!$A$12:$G$211,4,FALSE)))," ")</f>
        <v>GUILLET   OLIVIER</v>
      </c>
      <c r="D24" s="14" t="str">
        <f>IF(B24&gt;0,(VLOOKUP($B24,[3]Inscription!$A$12:$G$211,5,FALSE))," ")</f>
        <v>AS PTT CHALON</v>
      </c>
      <c r="E24" s="15" t="str">
        <f>IF(B24&gt;0,(VLOOKUP($B24,[3]Inscription!$A$12:$G$211,7,FALSE))," ")</f>
        <v>439345</v>
      </c>
      <c r="F24" s="15" t="str">
        <f>LEFT(IF(B24&gt;0,(VLOOKUP($B24,[3]Inscription!$A$12:$G$211,6,FALSE))," "),8)</f>
        <v>V 42</v>
      </c>
      <c r="G24" s="16"/>
    </row>
    <row r="25" spans="1:7">
      <c r="A25" s="11">
        <v>19</v>
      </c>
      <c r="B25" s="12">
        <v>163</v>
      </c>
      <c r="C25" s="13" t="str">
        <f>IF(B25&gt;0,CONCATENATE((VLOOKUP($B25,[3]Inscription!$A$12:$G$211,3,FALSE)),"   ",(VLOOKUP($B25,[3]Inscription!$A$12:$G$211,4,FALSE)))," ")</f>
        <v>DA SILVA   MANUEL</v>
      </c>
      <c r="D25" s="14" t="str">
        <f>IF(B25&gt;0,(VLOOKUP($B25,[3]Inscription!$A$12:$G$211,5,FALSE))," ")</f>
        <v>V C TOURNUS</v>
      </c>
      <c r="E25" s="15" t="str">
        <f>IF(B25&gt;0,(VLOOKUP($B25,[3]Inscription!$A$12:$G$211,7,FALSE))," ")</f>
        <v>55480901</v>
      </c>
      <c r="F25" s="15" t="str">
        <f>LEFT(IF(B25&gt;0,(VLOOKUP($B25,[3]Inscription!$A$12:$G$211,6,FALSE))," "),8)</f>
        <v>V 45</v>
      </c>
      <c r="G25" s="16"/>
    </row>
    <row r="26" spans="1:7">
      <c r="A26" s="11">
        <v>20</v>
      </c>
      <c r="B26" s="12">
        <v>162</v>
      </c>
      <c r="C26" s="13" t="str">
        <f>IF(B26&gt;0,CONCATENATE((VLOOKUP($B26,[3]Inscription!$A$12:$G$211,3,FALSE)),"   ",(VLOOKUP($B26,[3]Inscription!$A$12:$G$211,4,FALSE)))," ")</f>
        <v>BOYER   LAURENT</v>
      </c>
      <c r="D26" s="14" t="str">
        <f>IF(B26&gt;0,(VLOOKUP($B26,[3]Inscription!$A$12:$G$211,5,FALSE))," ")</f>
        <v>ROUE SAINT VALLÉRIENNE</v>
      </c>
      <c r="E26" s="15" t="str">
        <f>IF(B26&gt;0,(VLOOKUP($B26,[3]Inscription!$A$12:$G$211,7,FALSE))," ")</f>
        <v>224809</v>
      </c>
      <c r="F26" s="15" t="str">
        <f>LEFT(IF(B26&gt;0,(VLOOKUP($B26,[3]Inscription!$A$12:$G$211,6,FALSE))," "),8)</f>
        <v>V 48</v>
      </c>
      <c r="G26" s="16"/>
    </row>
    <row r="27" spans="1:7">
      <c r="A27" s="11">
        <v>21</v>
      </c>
      <c r="B27" s="12">
        <v>38</v>
      </c>
      <c r="C27" s="13" t="str">
        <f>IF(B27&gt;0,CONCATENATE((VLOOKUP($B27,[3]Inscription!$A$12:$G$211,3,FALSE)),"   ",(VLOOKUP($B27,[3]Inscription!$A$12:$G$211,4,FALSE)))," ")</f>
        <v>BUZENET   FRANCK</v>
      </c>
      <c r="D27" s="14" t="str">
        <f>IF(B27&gt;0,(VLOOKUP($B27,[3]Inscription!$A$12:$G$211,5,FALSE))," ")</f>
        <v>PRODIALOG/DAVID DEREPAS</v>
      </c>
      <c r="E27" s="15" t="str">
        <f>IF(B27&gt;0,(VLOOKUP($B27,[3]Inscription!$A$12:$G$211,7,FALSE))," ")</f>
        <v>503858</v>
      </c>
      <c r="F27" s="15" t="str">
        <f>LEFT(IF(B27&gt;0,(VLOOKUP($B27,[3]Inscription!$A$12:$G$211,6,FALSE))," "),8)</f>
        <v>V 46</v>
      </c>
      <c r="G27" s="16"/>
    </row>
    <row r="28" spans="1:7">
      <c r="A28" s="11">
        <v>22</v>
      </c>
      <c r="B28" s="12">
        <v>144</v>
      </c>
      <c r="C28" s="13" t="str">
        <f>IF(B28&gt;0,CONCATENATE((VLOOKUP($B28,[3]Inscription!$A$12:$G$211,3,FALSE)),"   ",(VLOOKUP($B28,[3]Inscription!$A$12:$G$211,4,FALSE)))," ")</f>
        <v>MASA   SYLVAIN</v>
      </c>
      <c r="D28" s="14" t="str">
        <f>IF(B28&gt;0,(VLOOKUP($B28,[3]Inscription!$A$12:$G$211,5,FALSE))," ")</f>
        <v>V C LOUHANS</v>
      </c>
      <c r="E28" s="15" t="str">
        <f>IF(B28&gt;0,(VLOOKUP($B28,[3]Inscription!$A$12:$G$211,7,FALSE))," ")</f>
        <v>55484226</v>
      </c>
      <c r="F28" s="15" t="str">
        <f>LEFT(IF(B28&gt;0,(VLOOKUP($B28,[3]Inscription!$A$12:$G$211,6,FALSE))," "),8)</f>
        <v>V 46</v>
      </c>
      <c r="G28" s="16"/>
    </row>
    <row r="29" spans="1:7">
      <c r="A29" s="11">
        <v>23</v>
      </c>
      <c r="B29" s="12">
        <v>176</v>
      </c>
      <c r="C29" s="13" t="str">
        <f>IF(B29&gt;0,CONCATENATE((VLOOKUP($B29,[3]Inscription!$A$12:$G$211,3,FALSE)),"   ",(VLOOKUP($B29,[3]Inscription!$A$12:$G$211,4,FALSE)))," ")</f>
        <v>PAROD   LILIAN</v>
      </c>
      <c r="D29" s="14" t="str">
        <f>IF(B29&gt;0,(VLOOKUP($B29,[3]Inscription!$A$12:$G$211,5,FALSE))," ")</f>
        <v>S C O DIJON</v>
      </c>
      <c r="E29" s="15" t="str">
        <f>IF(B29&gt;0,(VLOOKUP($B29,[3]Inscription!$A$12:$G$211,7,FALSE))," ")</f>
        <v>55605480</v>
      </c>
      <c r="F29" s="15" t="str">
        <f>LEFT(IF(B29&gt;0,(VLOOKUP($B29,[3]Inscription!$A$12:$G$211,6,FALSE))," "),8)</f>
        <v>V 43</v>
      </c>
      <c r="G29" s="16"/>
    </row>
    <row r="30" spans="1:7">
      <c r="A30" s="11">
        <v>24</v>
      </c>
      <c r="B30" s="12">
        <v>157</v>
      </c>
      <c r="C30" s="13" t="str">
        <f>IF(B30&gt;0,CONCATENATE((VLOOKUP($B30,[3]Inscription!$A$12:$G$211,3,FALSE)),"   ",(VLOOKUP($B30,[3]Inscription!$A$12:$G$211,4,FALSE)))," ")</f>
        <v>BARBIER   PHILIPPE</v>
      </c>
      <c r="D30" s="14" t="str">
        <f>IF(B30&gt;0,(VLOOKUP($B30,[3]Inscription!$A$12:$G$211,5,FALSE))," ")</f>
        <v>V S JONCY</v>
      </c>
      <c r="E30" s="15" t="str">
        <f>IF(B30&gt;0,(VLOOKUP($B30,[3]Inscription!$A$12:$G$211,7,FALSE))," ")</f>
        <v>227253</v>
      </c>
      <c r="F30" s="15" t="str">
        <f>LEFT(IF(B30&gt;0,(VLOOKUP($B30,[3]Inscription!$A$12:$G$211,6,FALSE))," "),8)</f>
        <v>V45</v>
      </c>
      <c r="G30" s="16"/>
    </row>
    <row r="31" spans="1:7">
      <c r="A31" s="11">
        <v>25</v>
      </c>
      <c r="B31" s="12">
        <v>172</v>
      </c>
      <c r="C31" s="13" t="str">
        <f>IF(B31&gt;0,CONCATENATE((VLOOKUP($B31,[3]Inscription!$A$12:$G$211,3,FALSE)),"   ",(VLOOKUP($B31,[3]Inscription!$A$12:$G$211,4,FALSE)))," ")</f>
        <v>DURY   BERNARD</v>
      </c>
      <c r="D31" s="14" t="str">
        <f>IF(B31&gt;0,(VLOOKUP($B31,[3]Inscription!$A$12:$G$211,5,FALSE))," ")</f>
        <v>A C BUXY</v>
      </c>
      <c r="E31" s="15" t="str">
        <f>IF(B31&gt;0,(VLOOKUP($B31,[3]Inscription!$A$12:$G$211,7,FALSE))," ")</f>
        <v>227309</v>
      </c>
      <c r="F31" s="15" t="str">
        <f>LEFT(IF(B31&gt;0,(VLOOKUP($B31,[3]Inscription!$A$12:$G$211,6,FALSE))," "),8)</f>
        <v>V 47</v>
      </c>
      <c r="G31" s="16"/>
    </row>
    <row r="32" spans="1:7">
      <c r="A32" s="11">
        <v>26</v>
      </c>
      <c r="B32" s="12">
        <v>146</v>
      </c>
      <c r="C32" s="13" t="str">
        <f>IF(B32&gt;0,CONCATENATE((VLOOKUP($B32,[3]Inscription!$A$12:$G$211,3,FALSE)),"   ",(VLOOKUP($B32,[3]Inscription!$A$12:$G$211,4,FALSE)))," ")</f>
        <v>DELERUE   FRANCK</v>
      </c>
      <c r="D32" s="14" t="str">
        <f>IF(B32&gt;0,(VLOOKUP($B32,[3]Inscription!$A$12:$G$211,5,FALSE))," ")</f>
        <v>V C LOUHANS</v>
      </c>
      <c r="E32" s="15" t="str">
        <f>IF(B32&gt;0,(VLOOKUP($B32,[3]Inscription!$A$12:$G$211,7,FALSE))," ")</f>
        <v>55480511</v>
      </c>
      <c r="F32" s="15" t="str">
        <f>LEFT(IF(B32&gt;0,(VLOOKUP($B32,[3]Inscription!$A$12:$G$211,6,FALSE))," "),8)</f>
        <v>V 47</v>
      </c>
      <c r="G32" s="16"/>
    </row>
    <row r="33" spans="1:7">
      <c r="A33" s="11">
        <v>27</v>
      </c>
      <c r="B33" s="12">
        <v>168</v>
      </c>
      <c r="C33" s="13" t="str">
        <f>IF(B33&gt;0,CONCATENATE((VLOOKUP($B33,[3]Inscription!$A$12:$G$211,3,FALSE)),"   ",(VLOOKUP($B33,[3]Inscription!$A$12:$G$211,4,FALSE)))," ")</f>
        <v>CANNARD   JEAN FRANÇOIS</v>
      </c>
      <c r="D33" s="14" t="str">
        <f>IF(B33&gt;0,(VLOOKUP($B33,[3]Inscription!$A$12:$G$211,5,FALSE))," ")</f>
        <v>V C SAINT MARCEL</v>
      </c>
      <c r="E33" s="15" t="str">
        <f>IF(B33&gt;0,(VLOOKUP($B33,[3]Inscription!$A$12:$G$211,7,FALSE))," ")</f>
        <v>482579</v>
      </c>
      <c r="F33" s="15" t="str">
        <f>LEFT(IF(B33&gt;0,(VLOOKUP($B33,[3]Inscription!$A$12:$G$211,6,FALSE))," "),8)</f>
        <v>V 46</v>
      </c>
      <c r="G33" s="16"/>
    </row>
    <row r="34" spans="1:7">
      <c r="A34" s="11">
        <v>28</v>
      </c>
      <c r="B34" s="12">
        <v>142</v>
      </c>
      <c r="C34" s="13" t="str">
        <f>IF(B34&gt;0,CONCATENATE((VLOOKUP($B34,[3]Inscription!$A$12:$G$211,3,FALSE)),"   ",(VLOOKUP($B34,[3]Inscription!$A$12:$G$211,4,FALSE)))," ")</f>
        <v>GENETET   THOMAS</v>
      </c>
      <c r="D34" s="14" t="str">
        <f>IF(B34&gt;0,(VLOOKUP($B34,[3]Inscription!$A$12:$G$211,5,FALSE))," ")</f>
        <v>V C LOUHANS</v>
      </c>
      <c r="E34" s="15" t="str">
        <f>IF(B34&gt;0,(VLOOKUP($B34,[3]Inscription!$A$12:$G$211,7,FALSE))," ")</f>
        <v>55597698</v>
      </c>
      <c r="F34" s="15" t="str">
        <f>LEFT(IF(B34&gt;0,(VLOOKUP($B34,[3]Inscription!$A$12:$G$211,6,FALSE))," "),8)</f>
        <v>V 41</v>
      </c>
      <c r="G34" s="16"/>
    </row>
    <row r="35" spans="1:7">
      <c r="A35" s="11">
        <v>29</v>
      </c>
      <c r="B35" s="12">
        <v>147</v>
      </c>
      <c r="C35" s="13" t="str">
        <f>IF(B35&gt;0,CONCATENATE((VLOOKUP($B35,[3]Inscription!$A$12:$G$211,3,FALSE)),"   ",(VLOOKUP($B35,[3]Inscription!$A$12:$G$211,4,FALSE)))," ")</f>
        <v>BUATOIS   PHILIPPE</v>
      </c>
      <c r="D35" s="14" t="str">
        <f>IF(B35&gt;0,(VLOOKUP($B35,[3]Inscription!$A$12:$G$211,5,FALSE))," ")</f>
        <v>V C LOUHANS</v>
      </c>
      <c r="E35" s="15" t="str">
        <f>IF(B35&gt;0,(VLOOKUP($B35,[3]Inscription!$A$12:$G$211,7,FALSE))," ")</f>
        <v>55597703</v>
      </c>
      <c r="F35" s="15" t="str">
        <f>LEFT(IF(B35&gt;0,(VLOOKUP($B35,[3]Inscription!$A$12:$G$211,6,FALSE))," "),8)</f>
        <v>V 49</v>
      </c>
      <c r="G35" s="16"/>
    </row>
    <row r="36" spans="1:7">
      <c r="A36" s="11">
        <v>30</v>
      </c>
      <c r="B36" s="12">
        <v>165</v>
      </c>
      <c r="C36" s="13" t="str">
        <f>IF(B36&gt;0,CONCATENATE((VLOOKUP($B36,[3]Inscription!$A$12:$G$211,3,FALSE)),"   ",(VLOOKUP($B36,[3]Inscription!$A$12:$G$211,4,FALSE)))," ")</f>
        <v>CREUZENET   SERGE</v>
      </c>
      <c r="D36" s="14" t="str">
        <f>IF(B36&gt;0,(VLOOKUP($B36,[3]Inscription!$A$12:$G$211,5,FALSE))," ")</f>
        <v>A C VERDUNOISE</v>
      </c>
      <c r="E36" s="15" t="str">
        <f>IF(B36&gt;0,(VLOOKUP($B36,[3]Inscription!$A$12:$G$211,7,FALSE))," ")</f>
        <v>55542628</v>
      </c>
      <c r="F36" s="15" t="str">
        <f>LEFT(IF(B36&gt;0,(VLOOKUP($B36,[3]Inscription!$A$12:$G$211,6,FALSE))," "),8)</f>
        <v>V 47</v>
      </c>
      <c r="G36" s="16"/>
    </row>
    <row r="37" spans="1:7">
      <c r="A37" s="11">
        <v>31</v>
      </c>
      <c r="B37" s="12">
        <v>31</v>
      </c>
      <c r="C37" s="13" t="str">
        <f>IF(B37&gt;0,CONCATENATE((VLOOKUP($B37,[3]Inscription!$A$12:$G$211,3,FALSE)),"   ",(VLOOKUP($B37,[3]Inscription!$A$12:$G$211,4,FALSE)))," ")</f>
        <v>CHARLOT   DENIS</v>
      </c>
      <c r="D37" s="14" t="str">
        <f>IF(B37&gt;0,(VLOOKUP($B37,[3]Inscription!$A$12:$G$211,5,FALSE))," ")</f>
        <v>E C FLACÉENNE</v>
      </c>
      <c r="E37" s="15" t="str">
        <f>IF(B37&gt;0,(VLOOKUP($B37,[3]Inscription!$A$12:$G$211,7,FALSE))," ")</f>
        <v>55487333</v>
      </c>
      <c r="F37" s="15" t="str">
        <f>LEFT(IF(B37&gt;0,(VLOOKUP($B37,[3]Inscription!$A$12:$G$211,6,FALSE))," "),8)</f>
        <v>V 43</v>
      </c>
      <c r="G37" s="16"/>
    </row>
    <row r="38" spans="1:7">
      <c r="A38" s="11">
        <v>32</v>
      </c>
      <c r="B38" s="12">
        <v>167</v>
      </c>
      <c r="C38" s="13" t="str">
        <f>IF(B38&gt;0,CONCATENATE((VLOOKUP($B38,[3]Inscription!$A$12:$G$211,3,FALSE)),"   ",(VLOOKUP($B38,[3]Inscription!$A$12:$G$211,4,FALSE)))," ")</f>
        <v>BONIN   LIONEL</v>
      </c>
      <c r="D38" s="14" t="str">
        <f>IF(B38&gt;0,(VLOOKUP($B38,[3]Inscription!$A$12:$G$211,5,FALSE))," ")</f>
        <v>A C VERDUNOISE</v>
      </c>
      <c r="E38" s="15" t="str">
        <f>IF(B38&gt;0,(VLOOKUP($B38,[3]Inscription!$A$12:$G$211,7,FALSE))," ")</f>
        <v>244850</v>
      </c>
      <c r="F38" s="15" t="str">
        <f>LEFT(IF(B38&gt;0,(VLOOKUP($B38,[3]Inscription!$A$12:$G$211,6,FALSE))," "),8)</f>
        <v>V 41</v>
      </c>
      <c r="G38" s="16"/>
    </row>
    <row r="39" spans="1:7">
      <c r="A39" s="11">
        <v>33</v>
      </c>
      <c r="B39" s="12">
        <v>164</v>
      </c>
      <c r="C39" s="13" t="str">
        <f>IF(B39&gt;0,CONCATENATE((VLOOKUP($B39,[3]Inscription!$A$12:$G$211,3,FALSE)),"   ",(VLOOKUP($B39,[3]Inscription!$A$12:$G$211,4,FALSE)))," ")</f>
        <v>DOS SANTOS   ANTONIO</v>
      </c>
      <c r="D39" s="14" t="str">
        <f>IF(B39&gt;0,(VLOOKUP($B39,[3]Inscription!$A$12:$G$211,5,FALSE))," ")</f>
        <v>V C TOURNUS</v>
      </c>
      <c r="E39" s="15" t="str">
        <f>IF(B39&gt;0,(VLOOKUP($B39,[3]Inscription!$A$12:$G$211,7,FALSE))," ")</f>
        <v>55479737</v>
      </c>
      <c r="F39" s="15" t="str">
        <f>LEFT(IF(B39&gt;0,(VLOOKUP($B39,[3]Inscription!$A$12:$G$211,6,FALSE))," "),8)</f>
        <v>V 43</v>
      </c>
      <c r="G39" s="16"/>
    </row>
    <row r="40" spans="1:7">
      <c r="A40" s="11">
        <v>34</v>
      </c>
      <c r="B40" s="12">
        <v>143</v>
      </c>
      <c r="C40" s="13" t="str">
        <f>IF(B40&gt;0,CONCATENATE((VLOOKUP($B40,[3]Inscription!$A$12:$G$211,3,FALSE)),"   ",(VLOOKUP($B40,[3]Inscription!$A$12:$G$211,4,FALSE)))," ")</f>
        <v>MICHEL   LUDOVIC</v>
      </c>
      <c r="D40" s="14" t="str">
        <f>IF(B40&gt;0,(VLOOKUP($B40,[3]Inscription!$A$12:$G$211,5,FALSE))," ")</f>
        <v>V C LOUHANS</v>
      </c>
      <c r="E40" s="15" t="str">
        <f>IF(B40&gt;0,(VLOOKUP($B40,[3]Inscription!$A$12:$G$211,7,FALSE))," ")</f>
        <v>55597699</v>
      </c>
      <c r="F40" s="15" t="str">
        <f>LEFT(IF(B40&gt;0,(VLOOKUP($B40,[3]Inscription!$A$12:$G$211,6,FALSE))," "),8)</f>
        <v>V 41</v>
      </c>
      <c r="G40" s="16"/>
    </row>
  </sheetData>
  <mergeCells count="3">
    <mergeCell ref="A1:B1"/>
    <mergeCell ref="C1:E1"/>
    <mergeCell ref="A3:B3"/>
  </mergeCells>
  <pageMargins left="0" right="0" top="0" bottom="0" header="0.31496062992125984" footer="0.31496062992125984"/>
  <pageSetup paperSize="9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8" sqref="A38:XFD38"/>
    </sheetView>
  </sheetViews>
  <sheetFormatPr baseColWidth="10" defaultRowHeight="14" x14ac:dyDescent="0"/>
  <cols>
    <col min="1" max="2" width="6.6640625" customWidth="1"/>
    <col min="3" max="3" width="23.83203125" customWidth="1"/>
    <col min="4" max="4" width="27" customWidth="1"/>
    <col min="5" max="7" width="10.83203125" style="1"/>
  </cols>
  <sheetData>
    <row r="1" spans="1:8">
      <c r="A1" t="s">
        <v>0</v>
      </c>
      <c r="C1" s="2" t="s">
        <v>1</v>
      </c>
      <c r="D1" s="2"/>
      <c r="F1" s="1" t="s">
        <v>4</v>
      </c>
      <c r="G1" s="1" t="s">
        <v>5</v>
      </c>
    </row>
    <row r="2" spans="1:8">
      <c r="C2" s="2"/>
      <c r="D2" s="3">
        <v>42141</v>
      </c>
      <c r="F2" s="4">
        <v>33</v>
      </c>
      <c r="G2" s="4">
        <v>30</v>
      </c>
    </row>
    <row r="3" spans="1:8">
      <c r="A3" t="s">
        <v>2</v>
      </c>
      <c r="C3" s="2" t="s">
        <v>53</v>
      </c>
      <c r="D3" s="2"/>
      <c r="H3" s="1"/>
    </row>
    <row r="5" spans="1:8">
      <c r="A5" t="s">
        <v>6</v>
      </c>
      <c r="B5" t="s">
        <v>7</v>
      </c>
      <c r="C5" t="s">
        <v>8</v>
      </c>
      <c r="D5" t="s">
        <v>9</v>
      </c>
      <c r="E5" s="1" t="s">
        <v>10</v>
      </c>
      <c r="F5" s="1" t="s">
        <v>11</v>
      </c>
      <c r="G5" s="1" t="s">
        <v>12</v>
      </c>
    </row>
    <row r="7" spans="1:8">
      <c r="A7" s="1">
        <v>1</v>
      </c>
      <c r="B7" s="1">
        <v>74</v>
      </c>
      <c r="C7" t="s">
        <v>58</v>
      </c>
      <c r="D7" t="s">
        <v>14</v>
      </c>
      <c r="E7" s="1">
        <v>155013</v>
      </c>
      <c r="F7" s="1" t="s">
        <v>59</v>
      </c>
      <c r="G7" s="1" t="s">
        <v>57</v>
      </c>
    </row>
    <row r="8" spans="1:8">
      <c r="A8" s="1">
        <v>2</v>
      </c>
      <c r="B8" s="1">
        <v>76</v>
      </c>
      <c r="C8" t="s">
        <v>54</v>
      </c>
      <c r="D8" t="s">
        <v>55</v>
      </c>
      <c r="E8" s="1">
        <v>55545354</v>
      </c>
      <c r="F8" s="1" t="s">
        <v>56</v>
      </c>
    </row>
    <row r="9" spans="1:8">
      <c r="A9" s="1">
        <v>3</v>
      </c>
      <c r="B9" s="1">
        <v>55</v>
      </c>
      <c r="C9" t="s">
        <v>60</v>
      </c>
      <c r="D9" t="s">
        <v>61</v>
      </c>
      <c r="E9" s="1">
        <v>436686</v>
      </c>
      <c r="F9" s="1" t="s">
        <v>59</v>
      </c>
    </row>
    <row r="10" spans="1:8">
      <c r="A10" s="1">
        <v>4</v>
      </c>
      <c r="B10" s="1">
        <v>65</v>
      </c>
      <c r="C10" t="s">
        <v>62</v>
      </c>
      <c r="D10" t="s">
        <v>21</v>
      </c>
      <c r="E10" s="1">
        <v>238882</v>
      </c>
      <c r="F10" s="1" t="s">
        <v>56</v>
      </c>
    </row>
    <row r="11" spans="1:8">
      <c r="A11" s="1">
        <v>5</v>
      </c>
      <c r="B11" s="1">
        <v>79</v>
      </c>
      <c r="C11" t="s">
        <v>63</v>
      </c>
      <c r="D11" t="s">
        <v>37</v>
      </c>
      <c r="E11" s="1">
        <v>55594797</v>
      </c>
      <c r="F11" s="1" t="s">
        <v>59</v>
      </c>
    </row>
    <row r="12" spans="1:8">
      <c r="A12" s="1">
        <v>6</v>
      </c>
      <c r="B12" s="1">
        <v>53</v>
      </c>
      <c r="C12" t="s">
        <v>64</v>
      </c>
      <c r="D12" t="s">
        <v>65</v>
      </c>
      <c r="E12" s="1">
        <v>228947</v>
      </c>
      <c r="F12" s="1" t="s">
        <v>66</v>
      </c>
    </row>
    <row r="13" spans="1:8">
      <c r="A13" s="1">
        <v>7</v>
      </c>
      <c r="B13" s="1">
        <v>57</v>
      </c>
      <c r="C13" t="s">
        <v>67</v>
      </c>
      <c r="D13" t="s">
        <v>61</v>
      </c>
      <c r="E13" s="1">
        <v>191258</v>
      </c>
      <c r="F13" s="1" t="s">
        <v>68</v>
      </c>
    </row>
    <row r="14" spans="1:8">
      <c r="A14" s="1">
        <v>8</v>
      </c>
      <c r="B14" s="1">
        <v>60</v>
      </c>
      <c r="C14" t="s">
        <v>72</v>
      </c>
      <c r="D14" t="s">
        <v>73</v>
      </c>
      <c r="E14" s="1">
        <v>484444</v>
      </c>
      <c r="F14" s="1" t="s">
        <v>74</v>
      </c>
      <c r="G14" s="1" t="s">
        <v>75</v>
      </c>
    </row>
    <row r="15" spans="1:8">
      <c r="A15" s="1">
        <v>9</v>
      </c>
      <c r="B15" s="1">
        <v>66</v>
      </c>
      <c r="C15" t="s">
        <v>76</v>
      </c>
      <c r="D15" t="s">
        <v>21</v>
      </c>
      <c r="E15" s="1">
        <v>238881</v>
      </c>
      <c r="F15" s="1" t="s">
        <v>68</v>
      </c>
      <c r="G15" s="1" t="s">
        <v>77</v>
      </c>
    </row>
    <row r="16" spans="1:8">
      <c r="A16" s="1">
        <v>10</v>
      </c>
      <c r="B16" s="1">
        <v>58</v>
      </c>
      <c r="C16" t="s">
        <v>78</v>
      </c>
      <c r="D16" t="s">
        <v>73</v>
      </c>
      <c r="E16" s="1">
        <v>300001</v>
      </c>
      <c r="F16" s="1" t="s">
        <v>79</v>
      </c>
    </row>
    <row r="17" spans="1:7">
      <c r="A17" s="1">
        <v>11</v>
      </c>
      <c r="B17" s="1">
        <v>71</v>
      </c>
      <c r="C17" t="s">
        <v>80</v>
      </c>
      <c r="D17" t="s">
        <v>14</v>
      </c>
      <c r="E17" s="1">
        <v>229948</v>
      </c>
      <c r="F17" s="1" t="s">
        <v>81</v>
      </c>
    </row>
    <row r="18" spans="1:7">
      <c r="A18" s="1">
        <v>12</v>
      </c>
      <c r="B18" s="1">
        <v>89</v>
      </c>
      <c r="C18" t="s">
        <v>82</v>
      </c>
      <c r="D18" t="s">
        <v>83</v>
      </c>
      <c r="E18" s="1">
        <v>237765</v>
      </c>
      <c r="F18" s="1" t="s">
        <v>56</v>
      </c>
    </row>
    <row r="19" spans="1:7">
      <c r="A19" s="1">
        <v>13</v>
      </c>
      <c r="B19" s="1">
        <v>54</v>
      </c>
      <c r="C19" t="s">
        <v>84</v>
      </c>
      <c r="D19" t="s">
        <v>65</v>
      </c>
      <c r="E19" s="1">
        <v>300608</v>
      </c>
      <c r="F19" s="1" t="s">
        <v>71</v>
      </c>
    </row>
    <row r="20" spans="1:7">
      <c r="A20" s="1">
        <v>14</v>
      </c>
      <c r="B20" s="1">
        <v>51</v>
      </c>
      <c r="C20" t="s">
        <v>85</v>
      </c>
      <c r="D20" t="s">
        <v>70</v>
      </c>
      <c r="E20" s="1">
        <v>55592235</v>
      </c>
      <c r="F20" s="1" t="s">
        <v>71</v>
      </c>
    </row>
    <row r="21" spans="1:7">
      <c r="A21" s="1">
        <v>15</v>
      </c>
      <c r="B21" s="1">
        <v>63</v>
      </c>
      <c r="C21" t="s">
        <v>86</v>
      </c>
      <c r="D21" t="s">
        <v>17</v>
      </c>
      <c r="E21" s="1">
        <v>240727</v>
      </c>
      <c r="F21" s="1" t="s">
        <v>71</v>
      </c>
      <c r="G21" s="1" t="s">
        <v>87</v>
      </c>
    </row>
    <row r="22" spans="1:7">
      <c r="A22" s="1">
        <v>16</v>
      </c>
      <c r="B22" s="1">
        <v>61</v>
      </c>
      <c r="C22" t="s">
        <v>88</v>
      </c>
      <c r="D22" t="s">
        <v>73</v>
      </c>
      <c r="E22" s="1">
        <v>303192</v>
      </c>
      <c r="F22" s="1" t="s">
        <v>79</v>
      </c>
    </row>
    <row r="23" spans="1:7">
      <c r="A23" s="1">
        <v>17</v>
      </c>
      <c r="B23" s="1">
        <v>73</v>
      </c>
      <c r="C23" t="s">
        <v>89</v>
      </c>
      <c r="D23" t="s">
        <v>14</v>
      </c>
      <c r="E23" s="1">
        <v>229916</v>
      </c>
      <c r="F23" s="1" t="s">
        <v>59</v>
      </c>
    </row>
    <row r="24" spans="1:7">
      <c r="A24" s="1">
        <v>18</v>
      </c>
      <c r="B24" s="1">
        <v>70</v>
      </c>
      <c r="C24" t="s">
        <v>90</v>
      </c>
      <c r="D24" t="s">
        <v>91</v>
      </c>
      <c r="E24" s="1">
        <v>236837</v>
      </c>
      <c r="F24" s="1" t="s">
        <v>71</v>
      </c>
    </row>
    <row r="25" spans="1:7">
      <c r="A25" s="1">
        <v>19</v>
      </c>
      <c r="B25" s="1">
        <v>64</v>
      </c>
      <c r="C25" t="s">
        <v>92</v>
      </c>
      <c r="D25" t="s">
        <v>93</v>
      </c>
      <c r="E25" s="1">
        <v>228659</v>
      </c>
      <c r="F25" s="1" t="s">
        <v>79</v>
      </c>
    </row>
    <row r="26" spans="1:7">
      <c r="A26" s="1">
        <v>20</v>
      </c>
      <c r="B26" s="1">
        <v>59</v>
      </c>
      <c r="C26" t="s">
        <v>94</v>
      </c>
      <c r="D26" t="s">
        <v>73</v>
      </c>
      <c r="E26" s="1">
        <v>228792</v>
      </c>
      <c r="F26" s="1" t="s">
        <v>66</v>
      </c>
    </row>
    <row r="27" spans="1:7">
      <c r="A27" s="1">
        <v>21</v>
      </c>
      <c r="B27" s="1">
        <v>69</v>
      </c>
      <c r="C27" t="s">
        <v>95</v>
      </c>
      <c r="D27" t="s">
        <v>91</v>
      </c>
      <c r="E27" s="1">
        <v>492651</v>
      </c>
      <c r="F27" s="1" t="s">
        <v>56</v>
      </c>
    </row>
    <row r="28" spans="1:7">
      <c r="A28" s="1">
        <v>22</v>
      </c>
      <c r="B28" s="1">
        <v>82</v>
      </c>
      <c r="C28" t="s">
        <v>96</v>
      </c>
      <c r="D28" t="s">
        <v>97</v>
      </c>
      <c r="E28" s="1">
        <v>436373</v>
      </c>
      <c r="F28" s="1" t="s">
        <v>79</v>
      </c>
    </row>
    <row r="29" spans="1:7">
      <c r="A29" s="1">
        <v>23</v>
      </c>
      <c r="B29" s="1">
        <v>80</v>
      </c>
      <c r="C29" t="s">
        <v>98</v>
      </c>
      <c r="D29" t="s">
        <v>29</v>
      </c>
      <c r="E29" s="1">
        <v>244210</v>
      </c>
      <c r="F29" s="1" t="s">
        <v>56</v>
      </c>
    </row>
    <row r="30" spans="1:7">
      <c r="A30" s="1">
        <v>24</v>
      </c>
      <c r="B30" s="1">
        <v>81</v>
      </c>
      <c r="C30" t="s">
        <v>99</v>
      </c>
      <c r="D30" t="s">
        <v>100</v>
      </c>
      <c r="E30" s="1">
        <v>247406</v>
      </c>
      <c r="F30" s="1" t="s">
        <v>66</v>
      </c>
    </row>
    <row r="31" spans="1:7">
      <c r="A31" s="1">
        <v>25</v>
      </c>
      <c r="B31" s="1">
        <v>72</v>
      </c>
      <c r="C31" t="s">
        <v>101</v>
      </c>
      <c r="D31" t="s">
        <v>14</v>
      </c>
      <c r="E31" s="1">
        <v>229932</v>
      </c>
      <c r="F31" s="1" t="s">
        <v>68</v>
      </c>
      <c r="G31" s="1" t="s">
        <v>102</v>
      </c>
    </row>
    <row r="32" spans="1:7">
      <c r="A32" s="1">
        <v>26</v>
      </c>
      <c r="B32" s="1">
        <v>77</v>
      </c>
      <c r="C32" t="s">
        <v>103</v>
      </c>
      <c r="D32" t="s">
        <v>104</v>
      </c>
      <c r="E32" s="1">
        <v>55602754</v>
      </c>
      <c r="F32" s="1" t="s">
        <v>105</v>
      </c>
      <c r="G32" s="1" t="s">
        <v>106</v>
      </c>
    </row>
    <row r="33" spans="1:6">
      <c r="A33" s="1">
        <v>27</v>
      </c>
      <c r="B33" s="1">
        <v>87</v>
      </c>
      <c r="C33" t="s">
        <v>107</v>
      </c>
      <c r="D33" t="s">
        <v>108</v>
      </c>
      <c r="E33" s="1">
        <v>242011</v>
      </c>
      <c r="F33" s="1" t="s">
        <v>59</v>
      </c>
    </row>
    <row r="34" spans="1:6">
      <c r="A34" s="1">
        <v>28</v>
      </c>
      <c r="B34" s="1">
        <v>88</v>
      </c>
      <c r="C34" t="s">
        <v>109</v>
      </c>
      <c r="D34" t="s">
        <v>110</v>
      </c>
      <c r="E34" s="1">
        <v>365118</v>
      </c>
      <c r="F34" s="1" t="s">
        <v>105</v>
      </c>
    </row>
    <row r="35" spans="1:6">
      <c r="A35" s="1">
        <v>29</v>
      </c>
      <c r="B35" s="1">
        <v>75</v>
      </c>
      <c r="C35" t="s">
        <v>111</v>
      </c>
      <c r="D35" t="s">
        <v>110</v>
      </c>
      <c r="E35" s="1">
        <v>483242</v>
      </c>
      <c r="F35" s="1" t="s">
        <v>68</v>
      </c>
    </row>
    <row r="36" spans="1:6">
      <c r="A36" s="1">
        <v>30</v>
      </c>
      <c r="B36" s="1">
        <v>52</v>
      </c>
      <c r="C36" t="s">
        <v>69</v>
      </c>
      <c r="D36" t="s">
        <v>70</v>
      </c>
      <c r="E36" s="1">
        <v>55537592</v>
      </c>
      <c r="F36" s="1" t="s">
        <v>71</v>
      </c>
    </row>
  </sheetData>
  <pageMargins left="0" right="0" top="0" bottom="0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J16" sqref="J16"/>
    </sheetView>
  </sheetViews>
  <sheetFormatPr baseColWidth="10" defaultRowHeight="14" x14ac:dyDescent="0"/>
  <cols>
    <col min="1" max="2" width="6.6640625" customWidth="1"/>
    <col min="3" max="3" width="24.33203125" customWidth="1"/>
    <col min="4" max="4" width="27.5" customWidth="1"/>
    <col min="5" max="7" width="10.83203125" style="1"/>
  </cols>
  <sheetData>
    <row r="1" spans="1:7">
      <c r="A1" t="s">
        <v>0</v>
      </c>
      <c r="C1" s="2" t="s">
        <v>1</v>
      </c>
      <c r="D1" s="2"/>
      <c r="F1" s="1" t="s">
        <v>4</v>
      </c>
      <c r="G1" s="1" t="s">
        <v>5</v>
      </c>
    </row>
    <row r="2" spans="1:7">
      <c r="C2" s="2"/>
      <c r="D2" s="3">
        <v>42141</v>
      </c>
      <c r="F2" s="4">
        <v>32</v>
      </c>
      <c r="G2" s="4">
        <v>30</v>
      </c>
    </row>
    <row r="3" spans="1:7">
      <c r="A3" t="s">
        <v>2</v>
      </c>
      <c r="C3" s="2" t="s">
        <v>112</v>
      </c>
      <c r="D3" s="2"/>
    </row>
    <row r="5" spans="1:7">
      <c r="A5" t="s">
        <v>6</v>
      </c>
      <c r="B5" t="s">
        <v>7</v>
      </c>
      <c r="C5" t="s">
        <v>8</v>
      </c>
      <c r="D5" t="s">
        <v>9</v>
      </c>
      <c r="E5" s="1" t="s">
        <v>10</v>
      </c>
      <c r="F5" s="1" t="s">
        <v>11</v>
      </c>
      <c r="G5" s="1" t="s">
        <v>12</v>
      </c>
    </row>
    <row r="7" spans="1:7">
      <c r="A7" s="1">
        <v>1</v>
      </c>
      <c r="B7" s="1">
        <v>102</v>
      </c>
      <c r="C7" t="s">
        <v>113</v>
      </c>
      <c r="D7" t="s">
        <v>21</v>
      </c>
      <c r="E7" s="1">
        <v>55596424</v>
      </c>
      <c r="F7" s="1" t="s">
        <v>114</v>
      </c>
      <c r="G7" s="1" t="s">
        <v>115</v>
      </c>
    </row>
    <row r="8" spans="1:7">
      <c r="A8" s="1">
        <v>2</v>
      </c>
      <c r="B8" s="1">
        <v>118</v>
      </c>
      <c r="C8" t="s">
        <v>116</v>
      </c>
      <c r="D8" t="s">
        <v>37</v>
      </c>
      <c r="E8" s="1">
        <v>55485205</v>
      </c>
      <c r="F8" s="1" t="s">
        <v>117</v>
      </c>
    </row>
    <row r="9" spans="1:7">
      <c r="A9" s="1">
        <v>3</v>
      </c>
      <c r="B9" s="1">
        <v>93</v>
      </c>
      <c r="C9" t="s">
        <v>118</v>
      </c>
      <c r="D9" t="s">
        <v>73</v>
      </c>
      <c r="E9" s="1">
        <v>232187</v>
      </c>
      <c r="F9" s="1" t="s">
        <v>114</v>
      </c>
      <c r="G9" s="1" t="s">
        <v>119</v>
      </c>
    </row>
    <row r="10" spans="1:7">
      <c r="A10" s="1">
        <v>4</v>
      </c>
      <c r="B10" s="1">
        <v>105</v>
      </c>
      <c r="C10" t="s">
        <v>120</v>
      </c>
      <c r="D10" t="s">
        <v>91</v>
      </c>
      <c r="E10" s="1">
        <v>229844</v>
      </c>
      <c r="F10" s="1" t="s">
        <v>121</v>
      </c>
    </row>
    <row r="11" spans="1:7">
      <c r="A11" s="1">
        <v>5</v>
      </c>
      <c r="B11" s="1">
        <v>117</v>
      </c>
      <c r="C11" t="s">
        <v>122</v>
      </c>
      <c r="D11" t="s">
        <v>55</v>
      </c>
      <c r="E11" s="1">
        <v>55603784</v>
      </c>
      <c r="F11" s="1" t="s">
        <v>123</v>
      </c>
      <c r="G11" s="1" t="s">
        <v>124</v>
      </c>
    </row>
    <row r="12" spans="1:7">
      <c r="A12" s="1">
        <v>6</v>
      </c>
      <c r="B12" s="1">
        <v>115</v>
      </c>
      <c r="C12" t="s">
        <v>125</v>
      </c>
      <c r="D12" t="s">
        <v>110</v>
      </c>
      <c r="E12" s="1">
        <v>235881</v>
      </c>
      <c r="F12" s="1" t="s">
        <v>126</v>
      </c>
    </row>
    <row r="13" spans="1:7">
      <c r="A13" s="1">
        <v>7</v>
      </c>
      <c r="B13" s="1">
        <v>95</v>
      </c>
      <c r="C13" t="s">
        <v>127</v>
      </c>
      <c r="D13" t="s">
        <v>73</v>
      </c>
      <c r="E13" s="1">
        <v>429513</v>
      </c>
      <c r="F13" s="1" t="s">
        <v>128</v>
      </c>
      <c r="G13" s="1" t="s">
        <v>129</v>
      </c>
    </row>
    <row r="14" spans="1:7">
      <c r="A14" s="1">
        <v>8</v>
      </c>
      <c r="B14" s="1">
        <v>109</v>
      </c>
      <c r="C14" t="s">
        <v>130</v>
      </c>
      <c r="D14" t="s">
        <v>14</v>
      </c>
      <c r="E14" s="1">
        <v>229930</v>
      </c>
      <c r="F14" s="1" t="s">
        <v>114</v>
      </c>
    </row>
    <row r="15" spans="1:7">
      <c r="A15" s="1">
        <v>9</v>
      </c>
      <c r="B15" s="1">
        <v>121</v>
      </c>
      <c r="C15" t="s">
        <v>131</v>
      </c>
      <c r="D15" t="s">
        <v>100</v>
      </c>
      <c r="E15" s="1">
        <v>502285</v>
      </c>
      <c r="F15" s="1" t="s">
        <v>114</v>
      </c>
    </row>
    <row r="16" spans="1:7">
      <c r="A16" s="1">
        <v>10</v>
      </c>
      <c r="B16" s="1">
        <v>97</v>
      </c>
      <c r="C16" t="s">
        <v>132</v>
      </c>
      <c r="D16" t="s">
        <v>73</v>
      </c>
      <c r="E16" s="1">
        <v>55145</v>
      </c>
      <c r="F16" s="1" t="s">
        <v>121</v>
      </c>
    </row>
    <row r="17" spans="1:7">
      <c r="A17" s="1">
        <v>11</v>
      </c>
      <c r="B17" s="1">
        <v>122</v>
      </c>
      <c r="C17" t="s">
        <v>133</v>
      </c>
      <c r="D17" t="s">
        <v>97</v>
      </c>
      <c r="E17" s="1">
        <v>436371</v>
      </c>
      <c r="F17" s="1" t="s">
        <v>134</v>
      </c>
      <c r="G17" s="1" t="s">
        <v>135</v>
      </c>
    </row>
    <row r="18" spans="1:7">
      <c r="A18" s="1">
        <v>12</v>
      </c>
      <c r="B18" s="1">
        <v>96</v>
      </c>
      <c r="C18" t="s">
        <v>136</v>
      </c>
      <c r="D18" t="s">
        <v>73</v>
      </c>
      <c r="E18" s="1">
        <v>231387</v>
      </c>
      <c r="F18" s="1" t="s">
        <v>137</v>
      </c>
    </row>
    <row r="19" spans="1:7">
      <c r="A19" s="1">
        <v>13</v>
      </c>
      <c r="B19" s="1">
        <v>92</v>
      </c>
      <c r="C19" t="s">
        <v>138</v>
      </c>
      <c r="D19" t="s">
        <v>73</v>
      </c>
      <c r="E19" s="1">
        <v>228759</v>
      </c>
      <c r="F19" s="1" t="s">
        <v>121</v>
      </c>
      <c r="G19" s="1" t="s">
        <v>139</v>
      </c>
    </row>
    <row r="20" spans="1:7">
      <c r="A20" s="1">
        <v>14</v>
      </c>
      <c r="B20" s="1">
        <v>110</v>
      </c>
      <c r="C20" t="s">
        <v>140</v>
      </c>
      <c r="D20" t="s">
        <v>141</v>
      </c>
      <c r="E20" s="1">
        <v>230034</v>
      </c>
      <c r="F20" s="1" t="s">
        <v>123</v>
      </c>
    </row>
    <row r="21" spans="1:7">
      <c r="A21" s="1">
        <v>15</v>
      </c>
      <c r="B21" s="1">
        <v>91</v>
      </c>
      <c r="C21" t="s">
        <v>142</v>
      </c>
      <c r="D21" t="s">
        <v>104</v>
      </c>
      <c r="E21" s="1">
        <v>55483466</v>
      </c>
      <c r="F21" s="1" t="s">
        <v>126</v>
      </c>
    </row>
    <row r="22" spans="1:7">
      <c r="A22" s="1">
        <v>16</v>
      </c>
      <c r="B22" s="1">
        <v>106</v>
      </c>
      <c r="C22" t="s">
        <v>143</v>
      </c>
      <c r="D22" t="s">
        <v>91</v>
      </c>
      <c r="E22" s="1">
        <v>232189</v>
      </c>
      <c r="F22" s="1" t="s">
        <v>121</v>
      </c>
    </row>
    <row r="23" spans="1:7">
      <c r="A23" s="1">
        <v>17</v>
      </c>
      <c r="B23" s="1">
        <v>107</v>
      </c>
      <c r="C23" t="s">
        <v>144</v>
      </c>
      <c r="D23" t="s">
        <v>91</v>
      </c>
      <c r="E23" s="1">
        <v>230688</v>
      </c>
      <c r="F23" s="1" t="s">
        <v>137</v>
      </c>
    </row>
    <row r="24" spans="1:7">
      <c r="A24" s="1">
        <v>18</v>
      </c>
      <c r="B24" s="1">
        <v>108</v>
      </c>
      <c r="C24" t="s">
        <v>145</v>
      </c>
      <c r="D24" t="s">
        <v>91</v>
      </c>
      <c r="E24" s="1">
        <v>362144</v>
      </c>
      <c r="F24" s="1" t="s">
        <v>146</v>
      </c>
      <c r="G24" s="1" t="s">
        <v>147</v>
      </c>
    </row>
    <row r="25" spans="1:7">
      <c r="A25" s="1">
        <v>19</v>
      </c>
      <c r="B25" s="1">
        <v>101</v>
      </c>
      <c r="C25" t="s">
        <v>148</v>
      </c>
      <c r="D25" t="s">
        <v>17</v>
      </c>
      <c r="E25" s="1">
        <v>228793</v>
      </c>
      <c r="F25" s="1" t="s">
        <v>128</v>
      </c>
    </row>
    <row r="26" spans="1:7">
      <c r="A26" s="1">
        <v>20</v>
      </c>
      <c r="B26" s="1">
        <v>124</v>
      </c>
      <c r="C26" t="s">
        <v>149</v>
      </c>
      <c r="D26" t="s">
        <v>150</v>
      </c>
      <c r="E26" s="1">
        <v>226876</v>
      </c>
      <c r="F26" s="1" t="s">
        <v>134</v>
      </c>
      <c r="G26" s="1" t="s">
        <v>151</v>
      </c>
    </row>
    <row r="27" spans="1:7">
      <c r="A27" s="1">
        <v>21</v>
      </c>
      <c r="B27" s="1">
        <v>114</v>
      </c>
      <c r="C27" t="s">
        <v>152</v>
      </c>
      <c r="D27" t="s">
        <v>110</v>
      </c>
      <c r="E27" s="1">
        <v>239630</v>
      </c>
      <c r="F27" s="1" t="s">
        <v>146</v>
      </c>
      <c r="G27" s="1" t="s">
        <v>153</v>
      </c>
    </row>
    <row r="28" spans="1:7">
      <c r="A28" s="1">
        <v>22</v>
      </c>
      <c r="B28" s="1">
        <v>125</v>
      </c>
      <c r="C28" t="s">
        <v>154</v>
      </c>
      <c r="D28" t="s">
        <v>91</v>
      </c>
      <c r="E28" s="1">
        <v>299489</v>
      </c>
      <c r="F28" s="1" t="s">
        <v>155</v>
      </c>
    </row>
    <row r="29" spans="1:7">
      <c r="A29" s="1">
        <v>23</v>
      </c>
      <c r="B29" s="1">
        <v>119</v>
      </c>
      <c r="C29" t="s">
        <v>156</v>
      </c>
      <c r="D29" t="s">
        <v>29</v>
      </c>
      <c r="E29" s="1">
        <v>229023</v>
      </c>
      <c r="F29" s="1" t="s">
        <v>157</v>
      </c>
    </row>
    <row r="30" spans="1:7">
      <c r="A30" s="1">
        <v>24</v>
      </c>
      <c r="B30" s="1">
        <v>111</v>
      </c>
      <c r="C30" t="s">
        <v>158</v>
      </c>
      <c r="D30" t="s">
        <v>159</v>
      </c>
      <c r="E30" s="1">
        <v>501243</v>
      </c>
      <c r="F30" s="1" t="s">
        <v>114</v>
      </c>
    </row>
    <row r="31" spans="1:7">
      <c r="A31" s="1">
        <v>25</v>
      </c>
      <c r="B31" s="1">
        <v>103</v>
      </c>
      <c r="C31" t="s">
        <v>160</v>
      </c>
      <c r="D31" t="s">
        <v>21</v>
      </c>
      <c r="E31" s="1">
        <v>55596425</v>
      </c>
      <c r="F31" s="1" t="s">
        <v>128</v>
      </c>
    </row>
    <row r="32" spans="1:7">
      <c r="A32" s="1">
        <v>26</v>
      </c>
      <c r="B32" s="1">
        <v>104</v>
      </c>
      <c r="C32" t="s">
        <v>161</v>
      </c>
      <c r="D32" t="s">
        <v>40</v>
      </c>
      <c r="E32" s="1">
        <v>240808</v>
      </c>
      <c r="F32" s="1" t="s">
        <v>121</v>
      </c>
    </row>
    <row r="33" spans="1:6">
      <c r="A33" s="1">
        <v>27</v>
      </c>
      <c r="B33" s="1">
        <v>116</v>
      </c>
      <c r="C33" t="s">
        <v>162</v>
      </c>
      <c r="D33" t="s">
        <v>55</v>
      </c>
      <c r="E33" s="1">
        <v>501240</v>
      </c>
      <c r="F33" s="1" t="s">
        <v>146</v>
      </c>
    </row>
    <row r="34" spans="1:6">
      <c r="A34" s="1">
        <v>28</v>
      </c>
      <c r="B34" s="1">
        <v>100</v>
      </c>
      <c r="C34" t="s">
        <v>163</v>
      </c>
      <c r="D34" t="s">
        <v>73</v>
      </c>
      <c r="E34" s="1">
        <v>232346</v>
      </c>
      <c r="F34" s="1" t="s">
        <v>121</v>
      </c>
    </row>
    <row r="35" spans="1:6">
      <c r="A35" s="1">
        <v>29</v>
      </c>
      <c r="B35" s="1">
        <v>112</v>
      </c>
      <c r="C35" t="s">
        <v>164</v>
      </c>
      <c r="D35" t="s">
        <v>159</v>
      </c>
      <c r="E35" s="1">
        <v>501242</v>
      </c>
      <c r="F35" s="1" t="s">
        <v>128</v>
      </c>
    </row>
    <row r="36" spans="1:6">
      <c r="A36" s="1">
        <v>30</v>
      </c>
      <c r="B36" s="1">
        <v>98</v>
      </c>
      <c r="C36" t="s">
        <v>165</v>
      </c>
      <c r="D36" t="s">
        <v>73</v>
      </c>
      <c r="E36" s="1">
        <v>228210</v>
      </c>
      <c r="F36" s="1" t="s">
        <v>114</v>
      </c>
    </row>
  </sheetData>
  <pageMargins left="0" right="0" top="0" bottom="0" header="0.31496062992125984" footer="0.31496062992125984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A8" sqref="A8:XFD8"/>
    </sheetView>
  </sheetViews>
  <sheetFormatPr baseColWidth="10" defaultRowHeight="14" x14ac:dyDescent="0"/>
  <cols>
    <col min="1" max="2" width="6.6640625" style="17" customWidth="1"/>
    <col min="3" max="3" width="24.83203125" style="17" customWidth="1"/>
    <col min="4" max="4" width="24.5" style="17" customWidth="1"/>
    <col min="5" max="7" width="10.83203125" style="18"/>
    <col min="8" max="16384" width="10.83203125" style="17"/>
  </cols>
  <sheetData>
    <row r="1" spans="1:8">
      <c r="A1" s="42" t="s">
        <v>0</v>
      </c>
      <c r="B1" s="42"/>
      <c r="C1" s="43" t="str">
        <f>CONCATENATE([4]Inscription!D2,"  ",[4]Inscription!G2)</f>
        <v>VARENNES SAINT SAUVEUR  71</v>
      </c>
      <c r="D1" s="43"/>
      <c r="E1" s="43"/>
      <c r="F1" s="25" t="s">
        <v>4</v>
      </c>
      <c r="G1" s="25" t="s">
        <v>5</v>
      </c>
    </row>
    <row r="2" spans="1:8">
      <c r="A2" s="20"/>
      <c r="B2" s="20"/>
      <c r="C2" s="20"/>
      <c r="D2" s="24">
        <v>42141</v>
      </c>
      <c r="E2" s="20"/>
      <c r="F2" s="40">
        <v>29</v>
      </c>
      <c r="G2" s="25">
        <f>COUNTA(C7:C203)</f>
        <v>21</v>
      </c>
      <c r="H2" s="21"/>
    </row>
    <row r="3" spans="1:8">
      <c r="A3" s="49" t="s">
        <v>2</v>
      </c>
      <c r="B3" s="49"/>
      <c r="C3" s="41" t="s">
        <v>167</v>
      </c>
      <c r="D3" s="31"/>
      <c r="E3" s="17"/>
      <c r="F3" s="26"/>
      <c r="G3" s="17"/>
    </row>
    <row r="4" spans="1:8">
      <c r="A4" s="25"/>
      <c r="B4" s="25"/>
      <c r="C4" s="37"/>
      <c r="D4" s="37"/>
      <c r="E4" s="25"/>
      <c r="F4" s="26"/>
      <c r="G4" s="25"/>
      <c r="H4" s="26"/>
    </row>
    <row r="5" spans="1:8" ht="24">
      <c r="A5" s="27" t="s">
        <v>6</v>
      </c>
      <c r="B5" s="28" t="s">
        <v>7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</row>
    <row r="6" spans="1:8">
      <c r="A6" s="27"/>
      <c r="B6" s="28"/>
      <c r="C6" s="28"/>
      <c r="D6" s="28"/>
      <c r="E6" s="28"/>
      <c r="F6" s="28"/>
      <c r="G6" s="28"/>
    </row>
    <row r="7" spans="1:8">
      <c r="A7" s="11">
        <v>1</v>
      </c>
      <c r="B7" s="12">
        <v>12</v>
      </c>
      <c r="C7" s="13" t="str">
        <f>IF(B7&gt;0,CONCATENATE((VLOOKUP($B7,[4]Inscription!$A$12:$G$210,3,FALSE)),"   ",(VLOOKUP($B7,[4]Inscription!$A$12:$G$210,4,FALSE)))," ")</f>
        <v>NETO   LOÏC</v>
      </c>
      <c r="D7" s="14" t="str">
        <f>IF(B7&gt;0,(VLOOKUP($B7,[4]Inscription!$A$12:$G$210,5,FALSE))," ")</f>
        <v>V S JONCY</v>
      </c>
      <c r="E7" s="15" t="str">
        <f>IF(B7&gt;0,(VLOOKUP($B7,[4]Inscription!$A$12:$G$210,7,FALSE))," ")</f>
        <v>299508</v>
      </c>
      <c r="F7" s="38" t="str">
        <f>LEFT(IF(B7&gt;0,(VLOOKUP($B7,[4]Inscription!$A$12:$G$210,6,FALSE))," "),8)</f>
        <v>E 21</v>
      </c>
      <c r="G7" s="16" t="s">
        <v>166</v>
      </c>
    </row>
    <row r="8" spans="1:8">
      <c r="A8" s="11">
        <v>2</v>
      </c>
      <c r="B8" s="12">
        <v>7</v>
      </c>
      <c r="C8" s="13" t="str">
        <f>IF(B8&gt;0,CONCATENATE((VLOOKUP($B8,[4]Inscription!$A$12:$G$210,3,FALSE)),"   ",(VLOOKUP($B8,[4]Inscription!$A$12:$G$210,4,FALSE)))," ")</f>
        <v>ZOCCOLANTE   DAVID</v>
      </c>
      <c r="D8" s="14" t="str">
        <f>IF(B8&gt;0,(VLOOKUP($B8,[4]Inscription!$A$12:$G$210,5,FALSE))," ")</f>
        <v>VÉLO SPORT CHALONNAIS</v>
      </c>
      <c r="E8" s="15" t="str">
        <f>IF(B8&gt;0,(VLOOKUP($B8,[4]Inscription!$A$12:$G$210,7,FALSE))," ")</f>
        <v>228783</v>
      </c>
      <c r="F8" s="39" t="str">
        <f>LEFT(IF(B8&gt;0,(VLOOKUP($B8,[4]Inscription!$A$12:$G$210,6,FALSE))," "),8)</f>
        <v>S 32</v>
      </c>
      <c r="G8" s="16"/>
    </row>
    <row r="9" spans="1:8">
      <c r="A9" s="11">
        <v>3</v>
      </c>
      <c r="B9" s="12">
        <v>29</v>
      </c>
      <c r="C9" s="13" t="str">
        <f>IF(B9&gt;0,CONCATENATE((VLOOKUP($B9,[4]Inscription!$A$12:$G$210,3,FALSE)),"   ",(VLOOKUP($B9,[4]Inscription!$A$12:$G$210,4,FALSE)))," ")</f>
        <v>HONORE   JEAN BAPTISTE</v>
      </c>
      <c r="D9" s="14" t="str">
        <f>IF(B9&gt;0,(VLOOKUP($B9,[4]Inscription!$A$12:$G$210,5,FALSE))," ")</f>
        <v>CREUSOT VELO SPORT</v>
      </c>
      <c r="E9" s="15" t="str">
        <f>IF(B9&gt;0,(VLOOKUP($B9,[4]Inscription!$A$12:$G$210,7,FALSE))," ")</f>
        <v>251179</v>
      </c>
      <c r="F9" s="15" t="str">
        <f>LEFT(IF(B9&gt;0,(VLOOKUP($B9,[4]Inscription!$A$12:$G$210,6,FALSE))," "),8)</f>
        <v>S 35</v>
      </c>
      <c r="G9" s="16"/>
    </row>
    <row r="10" spans="1:8">
      <c r="A10" s="11">
        <v>4</v>
      </c>
      <c r="B10" s="12">
        <v>22</v>
      </c>
      <c r="C10" s="13" t="str">
        <f>IF(B10&gt;0,CONCATENATE((VLOOKUP($B10,[4]Inscription!$A$12:$G$210,3,FALSE)),"   ",(VLOOKUP($B10,[4]Inscription!$A$12:$G$210,4,FALSE)))," ")</f>
        <v>DUSSABLY   ANTOINE</v>
      </c>
      <c r="D10" s="14" t="str">
        <f>IF(B10&gt;0,(VLOOKUP($B10,[4]Inscription!$A$12:$G$210,5,FALSE))," ")</f>
        <v>V C CHAROLAIS</v>
      </c>
      <c r="E10" s="15" t="str">
        <f>IF(B10&gt;0,(VLOOKUP($B10,[4]Inscription!$A$12:$G$210,7,FALSE))," ")</f>
        <v>493356</v>
      </c>
      <c r="F10" s="15" t="str">
        <f>LEFT(IF(B10&gt;0,(VLOOKUP($B10,[4]Inscription!$A$12:$G$210,6,FALSE))," "),8)</f>
        <v>S 28</v>
      </c>
      <c r="G10" s="16"/>
    </row>
    <row r="11" spans="1:8">
      <c r="A11" s="11">
        <v>5</v>
      </c>
      <c r="B11" s="12">
        <v>11</v>
      </c>
      <c r="C11" s="13" t="str">
        <f>IF(B11&gt;0,CONCATENATE((VLOOKUP($B11,[4]Inscription!$A$12:$G$210,3,FALSE)),"   ",(VLOOKUP($B11,[4]Inscription!$A$12:$G$210,4,FALSE)))," ")</f>
        <v>NUGUES   FLORIAN</v>
      </c>
      <c r="D11" s="14" t="str">
        <f>IF(B11&gt;0,(VLOOKUP($B11,[4]Inscription!$A$12:$G$210,5,FALSE))," ")</f>
        <v>SANVIGNES VÉLO SPORT</v>
      </c>
      <c r="E11" s="15" t="str">
        <f>IF(B11&gt;0,(VLOOKUP($B11,[4]Inscription!$A$12:$G$210,7,FALSE))," ")</f>
        <v>301587</v>
      </c>
      <c r="F11" s="15" t="str">
        <f>LEFT(IF(B11&gt;0,(VLOOKUP($B11,[4]Inscription!$A$12:$G$210,6,FALSE))," "),8)</f>
        <v>S 36</v>
      </c>
      <c r="G11" s="16"/>
    </row>
    <row r="12" spans="1:8">
      <c r="A12" s="11">
        <v>6</v>
      </c>
      <c r="B12" s="12">
        <v>41</v>
      </c>
      <c r="C12" s="13" t="str">
        <f>IF(B12&gt;0,CONCATENATE((VLOOKUP($B12,[4]Inscription!$A$12:$G$210,3,FALSE)),"   ",(VLOOKUP($B12,[4]Inscription!$A$12:$G$210,4,FALSE)))," ")</f>
        <v>FAMY   MATHIEU</v>
      </c>
      <c r="D12" s="14" t="str">
        <f>IF(B12&gt;0,(VLOOKUP($B12,[4]Inscription!$A$12:$G$210,5,FALSE))," ")</f>
        <v>TEAM MERCUREY</v>
      </c>
      <c r="E12" s="15" t="str">
        <f>IF(B12&gt;0,(VLOOKUP($B12,[4]Inscription!$A$12:$G$210,7,FALSE))," ")</f>
        <v>55548266</v>
      </c>
      <c r="F12" s="15" t="str">
        <f>LEFT(IF(B12&gt;0,(VLOOKUP($B12,[4]Inscription!$A$12:$G$210,6,FALSE))," "),8)</f>
        <v>S35</v>
      </c>
      <c r="G12" s="16"/>
    </row>
    <row r="13" spans="1:8">
      <c r="A13" s="11">
        <v>7</v>
      </c>
      <c r="B13" s="12">
        <v>14</v>
      </c>
      <c r="C13" s="13" t="str">
        <f>IF(B13&gt;0,CONCATENATE((VLOOKUP($B13,[4]Inscription!$A$12:$G$210,3,FALSE)),"   ",(VLOOKUP($B13,[4]Inscription!$A$12:$G$210,4,FALSE)))," ")</f>
        <v>PALLAS   YOURI</v>
      </c>
      <c r="D13" s="14" t="str">
        <f>IF(B13&gt;0,(VLOOKUP($B13,[4]Inscription!$A$12:$G$210,5,FALSE))," ")</f>
        <v>TEAM MERCUREY</v>
      </c>
      <c r="E13" s="15" t="str">
        <f>IF(B13&gt;0,(VLOOKUP($B13,[4]Inscription!$A$12:$G$210,7,FALSE))," ")</f>
        <v>55544368</v>
      </c>
      <c r="F13" s="15" t="str">
        <f>LEFT(IF(B13&gt;0,(VLOOKUP($B13,[4]Inscription!$A$12:$G$210,6,FALSE))," "),8)</f>
        <v>S 38</v>
      </c>
      <c r="G13" s="16"/>
    </row>
    <row r="14" spans="1:8">
      <c r="A14" s="11">
        <v>8</v>
      </c>
      <c r="B14" s="12">
        <v>18</v>
      </c>
      <c r="C14" s="13" t="str">
        <f>IF(B14&gt;0,CONCATENATE((VLOOKUP($B14,[4]Inscription!$A$12:$G$210,3,FALSE)),"   ",(VLOOKUP($B14,[4]Inscription!$A$12:$G$210,4,FALSE)))," ")</f>
        <v>DORIN   ALEXIS</v>
      </c>
      <c r="D14" s="14" t="str">
        <f>IF(B14&gt;0,(VLOOKUP($B14,[4]Inscription!$A$12:$G$210,5,FALSE))," ")</f>
        <v>ECUISSES V S PASSION</v>
      </c>
      <c r="E14" s="15" t="str">
        <f>IF(B14&gt;0,(VLOOKUP($B14,[4]Inscription!$A$12:$G$210,7,FALSE))," ")</f>
        <v>55479438</v>
      </c>
      <c r="F14" s="15" t="str">
        <f>LEFT(IF(B14&gt;0,(VLOOKUP($B14,[4]Inscription!$A$12:$G$210,6,FALSE))," "),8)</f>
        <v>S 25</v>
      </c>
      <c r="G14" s="16"/>
    </row>
    <row r="15" spans="1:8">
      <c r="A15" s="11">
        <v>9</v>
      </c>
      <c r="B15" s="12">
        <v>26</v>
      </c>
      <c r="C15" s="13" t="str">
        <f>IF(B15&gt;0,CONCATENATE((VLOOKUP($B15,[4]Inscription!$A$12:$G$210,3,FALSE)),"   ",(VLOOKUP($B15,[4]Inscription!$A$12:$G$210,4,FALSE)))," ")</f>
        <v>RAGAINE   DIMITRI</v>
      </c>
      <c r="D15" s="14" t="str">
        <f>IF(B15&gt;0,(VLOOKUP($B15,[4]Inscription!$A$12:$G$210,5,FALSE))," ")</f>
        <v>CYCLO SAN MARTINOIS</v>
      </c>
      <c r="E15" s="15" t="str">
        <f>IF(B15&gt;0,(VLOOKUP($B15,[4]Inscription!$A$12:$G$210,7,FALSE))," ")</f>
        <v>55488619</v>
      </c>
      <c r="F15" s="15" t="str">
        <f>LEFT(IF(B15&gt;0,(VLOOKUP($B15,[4]Inscription!$A$12:$G$210,6,FALSE))," "),8)</f>
        <v>S 34</v>
      </c>
      <c r="G15" s="16"/>
    </row>
    <row r="16" spans="1:8">
      <c r="A16" s="11">
        <v>10</v>
      </c>
      <c r="B16" s="12">
        <v>25</v>
      </c>
      <c r="C16" s="13" t="str">
        <f>IF(B16&gt;0,CONCATENATE((VLOOKUP($B16,[4]Inscription!$A$12:$G$210,3,FALSE)),"   ",(VLOOKUP($B16,[4]Inscription!$A$12:$G$210,4,FALSE)))," ")</f>
        <v xml:space="preserve">LATRECHE   PIERRE  </v>
      </c>
      <c r="D16" s="14" t="str">
        <f>IF(B16&gt;0,(VLOOKUP($B16,[4]Inscription!$A$12:$G$210,5,FALSE))," ")</f>
        <v>E C FLACÉENNE</v>
      </c>
      <c r="E16" s="15" t="str">
        <f>IF(B16&gt;0,(VLOOKUP($B16,[4]Inscription!$A$12:$G$210,7,FALSE))," ")</f>
        <v>487597</v>
      </c>
      <c r="F16" s="15" t="str">
        <f>LEFT(IF(B16&gt;0,(VLOOKUP($B16,[4]Inscription!$A$12:$G$210,6,FALSE))," "),8)</f>
        <v>S 30</v>
      </c>
      <c r="G16" s="16"/>
    </row>
    <row r="17" spans="1:7">
      <c r="A17" s="11">
        <v>11</v>
      </c>
      <c r="B17" s="12">
        <v>13</v>
      </c>
      <c r="C17" s="13" t="str">
        <f>IF(B17&gt;0,CONCATENATE((VLOOKUP($B17,[4]Inscription!$A$12:$G$210,3,FALSE)),"   ",(VLOOKUP($B17,[4]Inscription!$A$12:$G$210,4,FALSE)))," ")</f>
        <v>OQUIDAN   ANTOINE</v>
      </c>
      <c r="D17" s="14" t="str">
        <f>IF(B17&gt;0,(VLOOKUP($B17,[4]Inscription!$A$12:$G$210,5,FALSE))," ")</f>
        <v>V S JONCY</v>
      </c>
      <c r="E17" s="15" t="str">
        <f>IF(B17&gt;0,(VLOOKUP($B17,[4]Inscription!$A$12:$G$210,7,FALSE))," ")</f>
        <v>227352</v>
      </c>
      <c r="F17" s="15" t="str">
        <f>LEFT(IF(B17&gt;0,(VLOOKUP($B17,[4]Inscription!$A$12:$G$210,6,FALSE))," "),8)</f>
        <v>S 25</v>
      </c>
      <c r="G17" s="16"/>
    </row>
    <row r="18" spans="1:7">
      <c r="A18" s="11">
        <v>12</v>
      </c>
      <c r="B18" s="12">
        <v>23</v>
      </c>
      <c r="C18" s="13" t="str">
        <f>IF(B18&gt;0,CONCATENATE((VLOOKUP($B18,[4]Inscription!$A$12:$G$210,3,FALSE)),"   ",(VLOOKUP($B18,[4]Inscription!$A$12:$G$210,4,FALSE)))," ")</f>
        <v>HUOT   VINCENT</v>
      </c>
      <c r="D18" s="14" t="str">
        <f>IF(B18&gt;0,(VLOOKUP($B18,[4]Inscription!$A$12:$G$210,5,FALSE))," ")</f>
        <v>AS PTT CHALON</v>
      </c>
      <c r="E18" s="15" t="str">
        <f>IF(B18&gt;0,(VLOOKUP($B18,[4]Inscription!$A$12:$G$210,7,FALSE))," ")</f>
        <v>431782</v>
      </c>
      <c r="F18" s="15" t="str">
        <f>LEFT(IF(B18&gt;0,(VLOOKUP($B18,[4]Inscription!$A$12:$G$210,6,FALSE))," "),8)</f>
        <v>S 29</v>
      </c>
      <c r="G18" s="16"/>
    </row>
    <row r="19" spans="1:7">
      <c r="A19" s="11">
        <v>13</v>
      </c>
      <c r="B19" s="12">
        <v>10</v>
      </c>
      <c r="C19" s="13" t="str">
        <f>IF(B19&gt;0,CONCATENATE((VLOOKUP($B19,[4]Inscription!$A$12:$G$210,3,FALSE)),"   ",(VLOOKUP($B19,[4]Inscription!$A$12:$G$210,4,FALSE)))," ")</f>
        <v>BRIZE   BERTRAND</v>
      </c>
      <c r="D19" s="14" t="str">
        <f>IF(B19&gt;0,(VLOOKUP($B19,[4]Inscription!$A$12:$G$210,5,FALSE))," ")</f>
        <v>SANVIGNES VÉLO SPORT</v>
      </c>
      <c r="E19" s="15" t="str">
        <f>IF(B19&gt;0,(VLOOKUP($B19,[4]Inscription!$A$12:$G$210,7,FALSE))," ")</f>
        <v>430263</v>
      </c>
      <c r="F19" s="15" t="str">
        <f>LEFT(IF(B19&gt;0,(VLOOKUP($B19,[4]Inscription!$A$12:$G$210,6,FALSE))," "),8)</f>
        <v>S 35</v>
      </c>
      <c r="G19" s="16"/>
    </row>
    <row r="20" spans="1:7">
      <c r="A20" s="11">
        <v>14</v>
      </c>
      <c r="B20" s="12">
        <v>16</v>
      </c>
      <c r="C20" s="13" t="str">
        <f>IF(B20&gt;0,CONCATENATE((VLOOKUP($B20,[4]Inscription!$A$12:$G$210,3,FALSE)),"   ",(VLOOKUP($B20,[4]Inscription!$A$12:$G$210,4,FALSE)))," ")</f>
        <v>FERREBOEUF   YANNICK</v>
      </c>
      <c r="D20" s="14" t="str">
        <f>IF(B20&gt;0,(VLOOKUP($B20,[4]Inscription!$A$12:$G$210,5,FALSE))," ")</f>
        <v>ECUISSES V S PASSION</v>
      </c>
      <c r="E20" s="15" t="str">
        <f>IF(B20&gt;0,(VLOOKUP($B20,[4]Inscription!$A$12:$G$210,7,FALSE))," ")</f>
        <v>55548265</v>
      </c>
      <c r="F20" s="15" t="str">
        <f>LEFT(IF(B20&gt;0,(VLOOKUP($B20,[4]Inscription!$A$12:$G$210,6,FALSE))," "),8)</f>
        <v>S 38</v>
      </c>
      <c r="G20" s="16"/>
    </row>
    <row r="21" spans="1:7">
      <c r="A21" s="11">
        <v>15</v>
      </c>
      <c r="B21" s="12">
        <v>21</v>
      </c>
      <c r="C21" s="13" t="str">
        <f>IF(B21&gt;0,CONCATENATE((VLOOKUP($B21,[4]Inscription!$A$12:$G$210,3,FALSE)),"   ",(VLOOKUP($B21,[4]Inscription!$A$12:$G$210,4,FALSE)))," ")</f>
        <v>BERLAND   BENOIT</v>
      </c>
      <c r="D21" s="14" t="str">
        <f>IF(B21&gt;0,(VLOOKUP($B21,[4]Inscription!$A$12:$G$210,5,FALSE))," ")</f>
        <v>A S L HAUTEVILLE</v>
      </c>
      <c r="E21" s="15" t="str">
        <f>IF(B21&gt;0,(VLOOKUP($B21,[4]Inscription!$A$12:$G$210,7,FALSE))," ")</f>
        <v>430129</v>
      </c>
      <c r="F21" s="15" t="str">
        <f>LEFT(IF(B21&gt;0,(VLOOKUP($B21,[4]Inscription!$A$12:$G$210,6,FALSE))," "),8)</f>
        <v>S 38</v>
      </c>
      <c r="G21" s="16"/>
    </row>
    <row r="22" spans="1:7">
      <c r="A22" s="11">
        <v>16</v>
      </c>
      <c r="B22" s="12">
        <v>42</v>
      </c>
      <c r="C22" s="13" t="str">
        <f>IF(B22&gt;0,CONCATENATE((VLOOKUP($B22,[4]Inscription!$A$12:$G$210,3,FALSE)),"   ",(VLOOKUP($B22,[4]Inscription!$A$12:$G$210,4,FALSE)))," ")</f>
        <v>BRUGNON   ERIC</v>
      </c>
      <c r="D22" s="14" t="str">
        <f>IF(B22&gt;0,(VLOOKUP($B22,[4]Inscription!$A$12:$G$210,5,FALSE))," ")</f>
        <v>CYCLING ECO TEAM ALUZE</v>
      </c>
      <c r="E22" s="15" t="str">
        <f>IF(B22&gt;0,(VLOOKUP($B22,[4]Inscription!$A$12:$G$210,7,FALSE))," ")</f>
        <v>55477174</v>
      </c>
      <c r="F22" s="15" t="str">
        <f>LEFT(IF(B22&gt;0,(VLOOKUP($B22,[4]Inscription!$A$12:$G$210,6,FALSE))," "),8)</f>
        <v xml:space="preserve">S 38 </v>
      </c>
      <c r="G22" s="16"/>
    </row>
    <row r="23" spans="1:7">
      <c r="A23" s="11">
        <v>17</v>
      </c>
      <c r="B23" s="12">
        <v>5</v>
      </c>
      <c r="C23" s="13" t="str">
        <f>IF(B23&gt;0,CONCATENATE((VLOOKUP($B23,[4]Inscription!$A$12:$G$210,3,FALSE)),"   ",(VLOOKUP($B23,[4]Inscription!$A$12:$G$210,4,FALSE)))," ")</f>
        <v>LETIENNE   ARNAUD</v>
      </c>
      <c r="D23" s="14" t="str">
        <f>IF(B23&gt;0,(VLOOKUP($B23,[4]Inscription!$A$12:$G$210,5,FALSE))," ")</f>
        <v>CYCLING ECO TEAM ALUZE</v>
      </c>
      <c r="E23" s="15" t="str">
        <f>IF(B23&gt;0,(VLOOKUP($B23,[4]Inscription!$A$12:$G$210,7,FALSE))," ")</f>
        <v>55477427</v>
      </c>
      <c r="F23" s="15" t="str">
        <f>LEFT(IF(B23&gt;0,(VLOOKUP($B23,[4]Inscription!$A$12:$G$210,6,FALSE))," "),8)</f>
        <v>S 36</v>
      </c>
      <c r="G23" s="16"/>
    </row>
    <row r="24" spans="1:7">
      <c r="A24" s="11">
        <v>18</v>
      </c>
      <c r="B24" s="12">
        <v>2</v>
      </c>
      <c r="C24" s="13" t="str">
        <f>IF(B24&gt;0,CONCATENATE((VLOOKUP($B24,[4]Inscription!$A$12:$G$210,3,FALSE)),"   ",(VLOOKUP($B24,[4]Inscription!$A$12:$G$210,4,FALSE)))," ")</f>
        <v>BARBET   DANIEL</v>
      </c>
      <c r="D24" s="14" t="str">
        <f>IF(B24&gt;0,(VLOOKUP($B24,[4]Inscription!$A$12:$G$210,5,FALSE))," ")</f>
        <v>A S L HAUTEVILLE</v>
      </c>
      <c r="E24" s="15" t="str">
        <f>IF(B24&gt;0,(VLOOKUP($B24,[4]Inscription!$A$12:$G$210,7,FALSE))," ")</f>
        <v>231102</v>
      </c>
      <c r="F24" s="15" t="str">
        <f>LEFT(IF(B24&gt;0,(VLOOKUP($B24,[4]Inscription!$A$12:$G$210,6,FALSE))," "),8)</f>
        <v>S 31</v>
      </c>
      <c r="G24" s="16"/>
    </row>
    <row r="25" spans="1:7">
      <c r="A25" s="11">
        <v>19</v>
      </c>
      <c r="B25" s="12">
        <v>17</v>
      </c>
      <c r="C25" s="13" t="str">
        <f>IF(B25&gt;0,CONCATENATE((VLOOKUP($B25,[4]Inscription!$A$12:$G$210,3,FALSE)),"   ",(VLOOKUP($B25,[4]Inscription!$A$12:$G$210,4,FALSE)))," ")</f>
        <v>DESBOIS    ALEXANDRE</v>
      </c>
      <c r="D25" s="14" t="str">
        <f>IF(B25&gt;0,(VLOOKUP($B25,[4]Inscription!$A$12:$G$210,5,FALSE))," ")</f>
        <v>ECUISSES V S PASSION</v>
      </c>
      <c r="E25" s="15" t="str">
        <f>IF(B25&gt;0,(VLOOKUP($B25,[4]Inscription!$A$12:$G$210,7,FALSE))," ")</f>
        <v>229947</v>
      </c>
      <c r="F25" s="15" t="str">
        <f>LEFT(IF(B25&gt;0,(VLOOKUP($B25,[4]Inscription!$A$12:$G$210,6,FALSE))," "),8)</f>
        <v>S 31</v>
      </c>
      <c r="G25" s="16"/>
    </row>
    <row r="26" spans="1:7">
      <c r="A26" s="11">
        <v>20</v>
      </c>
      <c r="B26" s="12">
        <v>19</v>
      </c>
      <c r="C26" s="13" t="str">
        <f>IF(B26&gt;0,CONCATENATE((VLOOKUP($B26,[4]Inscription!$A$12:$G$210,3,FALSE)),"   ",(VLOOKUP($B26,[4]Inscription!$A$12:$G$210,4,FALSE)))," ")</f>
        <v>FAZIO   LUCAS</v>
      </c>
      <c r="D26" s="14" t="str">
        <f>IF(B26&gt;0,(VLOOKUP($B26,[4]Inscription!$A$12:$G$210,5,FALSE))," ")</f>
        <v>ECUISSES V S PASSION</v>
      </c>
      <c r="E26" s="15" t="str">
        <f>IF(B26&gt;0,(VLOOKUP($B26,[4]Inscription!$A$12:$G$210,7,FALSE))," ")</f>
        <v>229933</v>
      </c>
      <c r="F26" s="15" t="str">
        <f>LEFT(IF(B26&gt;0,(VLOOKUP($B26,[4]Inscription!$A$12:$G$210,6,FALSE))," "),8)</f>
        <v>S 24</v>
      </c>
      <c r="G26" s="16"/>
    </row>
    <row r="27" spans="1:7">
      <c r="A27" s="11">
        <v>21</v>
      </c>
      <c r="B27" s="12">
        <v>20</v>
      </c>
      <c r="C27" s="13" t="str">
        <f>IF(B27&gt;0,CONCATENATE((VLOOKUP($B27,[4]Inscription!$A$12:$G$210,3,FALSE)),"   ",(VLOOKUP($B27,[4]Inscription!$A$12:$G$210,4,FALSE)))," ")</f>
        <v>CURTIL   AURÉLIEN</v>
      </c>
      <c r="D27" s="14" t="str">
        <f>IF(B27&gt;0,(VLOOKUP($B27,[4]Inscription!$A$12:$G$210,5,FALSE))," ")</f>
        <v>ECUISSES V S PASSION</v>
      </c>
      <c r="E27" s="15" t="str">
        <f>IF(B27&gt;0,(VLOOKUP($B27,[4]Inscription!$A$12:$G$210,7,FALSE))," ")</f>
        <v>55479440</v>
      </c>
      <c r="F27" s="15" t="str">
        <f>LEFT(IF(B27&gt;0,(VLOOKUP($B27,[4]Inscription!$A$12:$G$210,6,FALSE))," "),8)</f>
        <v>S 24</v>
      </c>
      <c r="G27" s="16"/>
    </row>
  </sheetData>
  <mergeCells count="3">
    <mergeCell ref="A3:B3"/>
    <mergeCell ref="A1:B1"/>
    <mergeCell ref="C1:E1"/>
  </mergeCells>
  <pageMargins left="0" right="0" top="0" bottom="0" header="0.31496062992125984" footer="0.31496062992125984"/>
  <pageSetup paperSize="9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Cadets 1-2</vt:lpstr>
      <vt:lpstr>Minimes G</vt:lpstr>
      <vt:lpstr>Minimes F-Cadettes</vt:lpstr>
      <vt:lpstr>Féminines</vt:lpstr>
      <vt:lpstr>Juniors</vt:lpstr>
      <vt:lpstr>Vétérans</vt:lpstr>
      <vt:lpstr>Super Vétérans</vt:lpstr>
      <vt:lpstr>Anciens</vt:lpstr>
      <vt:lpstr>Espoirs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PRUDON</dc:creator>
  <cp:lastModifiedBy>Route</cp:lastModifiedBy>
  <dcterms:created xsi:type="dcterms:W3CDTF">2015-05-19T12:02:31Z</dcterms:created>
  <dcterms:modified xsi:type="dcterms:W3CDTF">2015-05-19T17:12:40Z</dcterms:modified>
</cp:coreProperties>
</file>